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7935" activeTab="1"/>
  </bookViews>
  <sheets>
    <sheet name="Spring Conf. Detail" sheetId="1" r:id="rId1"/>
    <sheet name="Spring Conf. Detail (in S$)" sheetId="2" r:id="rId2"/>
  </sheets>
  <externalReferences>
    <externalReference r:id="rId5"/>
    <externalReference r:id="rId6"/>
  </externalReferences>
  <definedNames>
    <definedName name="AS2DocOpenMode" hidden="1">"AS2DocumentEdit"</definedName>
    <definedName name="_xlnm.Print_Area" localSheetId="0">'Spring Conf. Detail'!$A$1:$O$41</definedName>
    <definedName name="_xlnm.Print_Area" localSheetId="1">'Spring Conf. Detail (in S$)'!$A$1:$O$41</definedName>
  </definedNames>
  <calcPr fullCalcOnLoad="1"/>
</workbook>
</file>

<file path=xl/sharedStrings.xml><?xml version="1.0" encoding="utf-8"?>
<sst xmlns="http://schemas.openxmlformats.org/spreadsheetml/2006/main" count="161" uniqueCount="67">
  <si>
    <t>TOASTMASTERS INTERNATIONAL</t>
  </si>
  <si>
    <t>Page 5 of 7</t>
  </si>
  <si>
    <t>MONTHLY TREASURER'S REPORT - DISTRICT NO.</t>
  </si>
  <si>
    <t>MONTH</t>
  </si>
  <si>
    <t>Y-T-D</t>
  </si>
  <si>
    <t>ACTUAL</t>
  </si>
  <si>
    <t>VIII.  SPRING CONFERENCE INCOME AND EXPENSE</t>
  </si>
  <si>
    <t>A.</t>
  </si>
  <si>
    <t>Spring Conference Income</t>
  </si>
  <si>
    <t>1.</t>
  </si>
  <si>
    <t>member registrations</t>
  </si>
  <si>
    <t xml:space="preserve">at  </t>
  </si>
  <si>
    <t>2.</t>
  </si>
  <si>
    <t>spouse / guest registrations</t>
  </si>
  <si>
    <t>3.</t>
  </si>
  <si>
    <t>late registrations</t>
  </si>
  <si>
    <t>4.</t>
  </si>
  <si>
    <t>luncheon tickets</t>
  </si>
  <si>
    <t>5.</t>
  </si>
  <si>
    <t>banquet tickets</t>
  </si>
  <si>
    <t>6.</t>
  </si>
  <si>
    <t>speech contest</t>
  </si>
  <si>
    <t>7.</t>
  </si>
  <si>
    <t>other revenue - raffle</t>
  </si>
  <si>
    <t>TOTAL</t>
  </si>
  <si>
    <t>B.</t>
  </si>
  <si>
    <t>Spring Conference Expenses</t>
  </si>
  <si>
    <t>Supplies purchased from TI</t>
  </si>
  <si>
    <t>Other Supplies</t>
  </si>
  <si>
    <t>Programs and printing</t>
  </si>
  <si>
    <t>Audiovisual equipment</t>
  </si>
  <si>
    <t>Hotel / meeting room expenses</t>
  </si>
  <si>
    <t>Awards, Certificates, etc.</t>
  </si>
  <si>
    <t>Postage</t>
  </si>
  <si>
    <t>8.</t>
  </si>
  <si>
    <t>Meal Expense</t>
  </si>
  <si>
    <t>9.</t>
  </si>
  <si>
    <t>Other</t>
  </si>
  <si>
    <t>SPRING CONFERENCE EXPENSES</t>
  </si>
  <si>
    <t>NET SPRING CONFERENCE INCOME (LOSS) (B-A)</t>
  </si>
  <si>
    <t>(Goes to Page 1, Sec D. 2.)</t>
  </si>
  <si>
    <t>US$</t>
  </si>
  <si>
    <t>S$</t>
  </si>
  <si>
    <t>Exchange rate: USD:SGD @ 1.3635</t>
  </si>
  <si>
    <t>Full Convention Package</t>
  </si>
  <si>
    <t>Per summary</t>
  </si>
  <si>
    <t>Single event registration</t>
  </si>
  <si>
    <t>Per Summary - Single events</t>
  </si>
  <si>
    <t xml:space="preserve">Per Mandarin event before expenses </t>
  </si>
  <si>
    <t>Sponsorship/misc revenue</t>
  </si>
  <si>
    <t>Per summary - sponsorship</t>
  </si>
  <si>
    <t>Per pre-convention workshops summary</t>
  </si>
  <si>
    <t>Income &amp; Expenses Analysis:</t>
  </si>
  <si>
    <t>Spring Conference (May 2008)</t>
  </si>
  <si>
    <t>Other supplies</t>
  </si>
  <si>
    <t xml:space="preserve">Per main expenses summary - single event refund </t>
  </si>
  <si>
    <t>Per main expenses summary</t>
  </si>
  <si>
    <t>Per main expenses summary Other supplies</t>
  </si>
  <si>
    <t xml:space="preserve">Per Mandarin event - expenses </t>
  </si>
  <si>
    <t>Per other revenue - bank interest earned</t>
  </si>
  <si>
    <t>Per other revenue - sale of DVDs</t>
  </si>
  <si>
    <t>Hotel/meeting room expenses</t>
  </si>
  <si>
    <t>Per other expenses recovery</t>
  </si>
  <si>
    <t>Awards, Certificates, etc</t>
  </si>
  <si>
    <t>Meal expense</t>
  </si>
  <si>
    <t>Marketing/Event Promotion</t>
  </si>
  <si>
    <t>Per other revenue - sale of T-Shirts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</si>
</sst>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* #,##0.0_);_(* \(#,##0.0\);_(* &quot;-&quot;??_);_(@_)"/>
    <numFmt numFmtId="176" formatCode="_(* #,##0_);_(* \(#,##0\);_(* &quot;-&quot;?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0_);\(0\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.0_);\(#,##0.0\)"/>
    <numFmt numFmtId="189" formatCode="_ &quot;$&quot;\ * #,##0.0_ ;_ &quot;$&quot;\ * \-#,##0.0_ ;_ &quot;$&quot;\ * &quot;-&quot;??_ ;_ @_ "/>
    <numFmt numFmtId="190" formatCode="_ &quot;$&quot;\ * #,##0_ ;_ &quot;$&quot;\ * \-#,##0_ ;_ &quot;$&quot;\ * &quot;-&quot;??_ ;_ @_ "/>
    <numFmt numFmtId="191" formatCode="_ * #,##0.0_ ;_ * \-#,##0.0_ ;_ * &quot;-&quot;??_ ;_ @_ "/>
    <numFmt numFmtId="192" formatCode="_ * #,##0_ ;_ * \-#,##0_ ;_ * &quot;-&quot;??_ ;_ @_ "/>
    <numFmt numFmtId="193" formatCode="0.00%_);\(0.00%\)"/>
    <numFmt numFmtId="194" formatCode="0%_);\(0%\)"/>
    <numFmt numFmtId="195" formatCode="_(* #,##0.0_);_(* \(#,##0.0\);_(* &quot;-&quot;?_);_(@_)"/>
    <numFmt numFmtId="196" formatCode="_(* #,##0.00000_);_(* \(#,##0.00000\);_(* &quot;-&quot;?????_);_(@_)"/>
    <numFmt numFmtId="197" formatCode="mmmm\ d\,\ yyyy"/>
    <numFmt numFmtId="198" formatCode="mm/dd/yy"/>
    <numFmt numFmtId="199" formatCode="0.0%"/>
    <numFmt numFmtId="200" formatCode="00000"/>
    <numFmt numFmtId="201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4" fontId="1" fillId="2" borderId="2">
      <alignment horizontal="center" vertical="center" wrapText="1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" fillId="0" borderId="0" applyFill="0" applyBorder="0" applyProtection="0">
      <alignment horizontal="left" vertical="top"/>
    </xf>
  </cellStyleXfs>
  <cellXfs count="71">
    <xf numFmtId="0" fontId="0" fillId="0" borderId="0" xfId="0" applyAlignment="1">
      <alignment/>
    </xf>
    <xf numFmtId="0" fontId="5" fillId="3" borderId="0" xfId="0" applyFont="1" applyFill="1" applyAlignment="1" applyProtection="1">
      <alignment horizontal="center"/>
      <protection/>
    </xf>
    <xf numFmtId="176" fontId="0" fillId="3" borderId="0" xfId="16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1" fontId="5" fillId="3" borderId="0" xfId="0" applyNumberFormat="1" applyFont="1" applyFill="1" applyAlignment="1" applyProtection="1">
      <alignment horizontal="center"/>
      <protection/>
    </xf>
    <xf numFmtId="0" fontId="5" fillId="3" borderId="3" xfId="16" applyNumberFormat="1" applyFont="1" applyFill="1" applyBorder="1" applyAlignment="1" applyProtection="1">
      <alignment horizontal="center"/>
      <protection/>
    </xf>
    <xf numFmtId="0" fontId="0" fillId="3" borderId="0" xfId="0" applyFont="1" applyFill="1" applyAlignment="1" applyProtection="1">
      <alignment/>
      <protection/>
    </xf>
    <xf numFmtId="0" fontId="1" fillId="3" borderId="0" xfId="0" applyFont="1" applyFill="1" applyAlignment="1" applyProtection="1">
      <alignment/>
      <protection/>
    </xf>
    <xf numFmtId="0" fontId="1" fillId="3" borderId="0" xfId="0" applyFont="1" applyFill="1" applyAlignment="1" applyProtection="1">
      <alignment horizontal="right"/>
      <protection/>
    </xf>
    <xf numFmtId="0" fontId="1" fillId="3" borderId="0" xfId="0" applyFont="1" applyFill="1" applyAlignment="1" applyProtection="1">
      <alignment horizontal="left"/>
      <protection/>
    </xf>
    <xf numFmtId="0" fontId="6" fillId="3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7" fillId="3" borderId="0" xfId="0" applyFont="1" applyFill="1" applyAlignment="1" applyProtection="1">
      <alignment horizontal="right"/>
      <protection/>
    </xf>
    <xf numFmtId="1" fontId="7" fillId="3" borderId="0" xfId="0" applyNumberFormat="1" applyFont="1" applyFill="1" applyBorder="1" applyAlignment="1" applyProtection="1">
      <alignment horizontal="center"/>
      <protection/>
    </xf>
    <xf numFmtId="0" fontId="7" fillId="3" borderId="0" xfId="0" applyFont="1" applyFill="1" applyBorder="1" applyAlignment="1" applyProtection="1">
      <alignment horizontal="center"/>
      <protection/>
    </xf>
    <xf numFmtId="0" fontId="7" fillId="3" borderId="0" xfId="0" applyFont="1" applyFill="1" applyBorder="1" applyAlignment="1" applyProtection="1">
      <alignment horizontal="left"/>
      <protection/>
    </xf>
    <xf numFmtId="176" fontId="6" fillId="3" borderId="0" xfId="16" applyNumberFormat="1" applyFont="1" applyFill="1" applyAlignment="1" applyProtection="1">
      <alignment horizontal="right"/>
      <protection/>
    </xf>
    <xf numFmtId="0" fontId="1" fillId="3" borderId="0" xfId="0" applyFont="1" applyFill="1" applyAlignment="1" applyProtection="1">
      <alignment horizontal="center"/>
      <protection/>
    </xf>
    <xf numFmtId="176" fontId="1" fillId="3" borderId="0" xfId="16" applyNumberFormat="1" applyFont="1" applyFill="1" applyAlignment="1" applyProtection="1">
      <alignment horizontal="center"/>
      <protection/>
    </xf>
    <xf numFmtId="170" fontId="1" fillId="3" borderId="2" xfId="18" applyFont="1" applyFill="1" applyBorder="1" applyAlignment="1" applyProtection="1">
      <alignment horizontal="center" wrapText="1"/>
      <protection/>
    </xf>
    <xf numFmtId="170" fontId="1" fillId="3" borderId="0" xfId="18" applyFont="1" applyFill="1" applyBorder="1" applyAlignment="1" applyProtection="1">
      <alignment horizontal="center" wrapText="1"/>
      <protection/>
    </xf>
    <xf numFmtId="176" fontId="1" fillId="3" borderId="2" xfId="16" applyNumberFormat="1" applyFont="1" applyFill="1" applyBorder="1" applyAlignment="1" applyProtection="1">
      <alignment horizontal="center" wrapText="1"/>
      <protection/>
    </xf>
    <xf numFmtId="0" fontId="1" fillId="3" borderId="0" xfId="0" applyFont="1" applyFill="1" applyAlignment="1" applyProtection="1">
      <alignment/>
      <protection/>
    </xf>
    <xf numFmtId="176" fontId="0" fillId="3" borderId="0" xfId="16" applyNumberFormat="1" applyFill="1" applyAlignment="1" applyProtection="1">
      <alignment/>
      <protection/>
    </xf>
    <xf numFmtId="0" fontId="0" fillId="3" borderId="0" xfId="0" applyFill="1" applyAlignment="1" applyProtection="1">
      <alignment horizontal="right"/>
      <protection/>
    </xf>
    <xf numFmtId="0" fontId="8" fillId="0" borderId="0" xfId="0" applyFont="1" applyFill="1" applyAlignment="1" applyProtection="1">
      <alignment horizontal="center"/>
      <protection/>
    </xf>
    <xf numFmtId="0" fontId="0" fillId="3" borderId="0" xfId="0" applyFill="1" applyAlignment="1" applyProtection="1" quotePrefix="1">
      <alignment horizontal="right"/>
      <protection/>
    </xf>
    <xf numFmtId="3" fontId="0" fillId="0" borderId="4" xfId="16" applyNumberFormat="1" applyFill="1" applyBorder="1" applyAlignment="1" applyProtection="1">
      <alignment/>
      <protection locked="0"/>
    </xf>
    <xf numFmtId="171" fontId="0" fillId="0" borderId="4" xfId="16" applyNumberFormat="1" applyFill="1" applyBorder="1" applyAlignment="1" applyProtection="1">
      <alignment/>
      <protection locked="0"/>
    </xf>
    <xf numFmtId="171" fontId="0" fillId="3" borderId="0" xfId="18" applyNumberFormat="1" applyFill="1" applyAlignment="1" applyProtection="1">
      <alignment/>
      <protection/>
    </xf>
    <xf numFmtId="178" fontId="0" fillId="3" borderId="0" xfId="18" applyNumberFormat="1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3" fontId="0" fillId="0" borderId="5" xfId="16" applyNumberFormat="1" applyFill="1" applyBorder="1" applyAlignment="1" applyProtection="1">
      <alignment/>
      <protection locked="0"/>
    </xf>
    <xf numFmtId="171" fontId="0" fillId="0" borderId="5" xfId="16" applyNumberFormat="1" applyFill="1" applyBorder="1" applyAlignment="1" applyProtection="1">
      <alignment/>
      <protection locked="0"/>
    </xf>
    <xf numFmtId="171" fontId="0" fillId="3" borderId="0" xfId="16" applyNumberFormat="1" applyFill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3" fontId="0" fillId="0" borderId="6" xfId="16" applyNumberFormat="1" applyFill="1" applyBorder="1" applyAlignment="1" applyProtection="1">
      <alignment/>
      <protection locked="0"/>
    </xf>
    <xf numFmtId="171" fontId="0" fillId="0" borderId="7" xfId="16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3" fontId="0" fillId="3" borderId="8" xfId="16" applyNumberFormat="1" applyFill="1" applyBorder="1" applyAlignment="1" applyProtection="1">
      <alignment/>
      <protection/>
    </xf>
    <xf numFmtId="171" fontId="0" fillId="3" borderId="8" xfId="16" applyNumberFormat="1" applyFill="1" applyBorder="1" applyAlignment="1" applyProtection="1">
      <alignment/>
      <protection/>
    </xf>
    <xf numFmtId="0" fontId="0" fillId="3" borderId="0" xfId="0" applyFont="1" applyFill="1" applyAlignment="1" applyProtection="1" quotePrefix="1">
      <alignment horizontal="right"/>
      <protection/>
    </xf>
    <xf numFmtId="1" fontId="0" fillId="3" borderId="0" xfId="16" applyNumberFormat="1" applyFont="1" applyFill="1" applyBorder="1" applyAlignment="1" applyProtection="1">
      <alignment/>
      <protection/>
    </xf>
    <xf numFmtId="0" fontId="0" fillId="3" borderId="0" xfId="0" applyFont="1" applyFill="1" applyAlignment="1" applyProtection="1">
      <alignment horizontal="right"/>
      <protection/>
    </xf>
    <xf numFmtId="171" fontId="0" fillId="3" borderId="0" xfId="16" applyNumberFormat="1" applyFont="1" applyFill="1" applyBorder="1" applyAlignment="1" applyProtection="1">
      <alignment/>
      <protection/>
    </xf>
    <xf numFmtId="171" fontId="0" fillId="0" borderId="9" xfId="16" applyNumberFormat="1" applyFont="1" applyFill="1" applyBorder="1" applyAlignment="1" applyProtection="1">
      <alignment/>
      <protection locked="0"/>
    </xf>
    <xf numFmtId="171" fontId="0" fillId="0" borderId="5" xfId="16" applyNumberFormat="1" applyFont="1" applyFill="1" applyBorder="1" applyAlignment="1" applyProtection="1">
      <alignment/>
      <protection locked="0"/>
    </xf>
    <xf numFmtId="171" fontId="0" fillId="0" borderId="10" xfId="16" applyNumberFormat="1" applyFont="1" applyFill="1" applyBorder="1" applyAlignment="1" applyProtection="1">
      <alignment/>
      <protection locked="0"/>
    </xf>
    <xf numFmtId="171" fontId="0" fillId="3" borderId="0" xfId="16" applyNumberFormat="1" applyFill="1" applyBorder="1" applyAlignment="1" applyProtection="1">
      <alignment/>
      <protection/>
    </xf>
    <xf numFmtId="176" fontId="0" fillId="3" borderId="0" xfId="16" applyNumberFormat="1" applyFill="1" applyBorder="1" applyAlignment="1" applyProtection="1">
      <alignment/>
      <protection/>
    </xf>
    <xf numFmtId="171" fontId="0" fillId="3" borderId="11" xfId="16" applyNumberFormat="1" applyFill="1" applyBorder="1" applyAlignment="1" applyProtection="1">
      <alignment/>
      <protection/>
    </xf>
    <xf numFmtId="176" fontId="0" fillId="3" borderId="12" xfId="16" applyNumberFormat="1" applyFill="1" applyBorder="1" applyAlignment="1" applyProtection="1">
      <alignment/>
      <protection/>
    </xf>
    <xf numFmtId="171" fontId="0" fillId="3" borderId="13" xfId="16" applyNumberFormat="1" applyFill="1" applyBorder="1" applyAlignment="1" applyProtection="1">
      <alignment/>
      <protection/>
    </xf>
    <xf numFmtId="176" fontId="0" fillId="0" borderId="0" xfId="16" applyNumberFormat="1" applyFill="1" applyAlignment="1" applyProtection="1">
      <alignment/>
      <protection/>
    </xf>
    <xf numFmtId="176" fontId="0" fillId="3" borderId="0" xfId="16" applyNumberFormat="1" applyFont="1" applyFill="1" applyAlignment="1" applyProtection="1">
      <alignment horizontal="center"/>
      <protection/>
    </xf>
    <xf numFmtId="176" fontId="0" fillId="3" borderId="0" xfId="16" applyNumberFormat="1" applyFill="1" applyAlignment="1" applyProtection="1">
      <alignment horizontal="center"/>
      <protection/>
    </xf>
    <xf numFmtId="171" fontId="0" fillId="0" borderId="0" xfId="16" applyFill="1" applyAlignment="1" applyProtection="1">
      <alignment/>
      <protection/>
    </xf>
    <xf numFmtId="171" fontId="0" fillId="0" borderId="14" xfId="16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5" fillId="3" borderId="0" xfId="0" applyFont="1" applyFill="1" applyAlignment="1" applyProtection="1">
      <alignment horizontal="center"/>
      <protection/>
    </xf>
    <xf numFmtId="171" fontId="5" fillId="3" borderId="0" xfId="0" applyNumberFormat="1" applyFont="1" applyFill="1" applyAlignment="1" applyProtection="1">
      <alignment horizontal="center"/>
      <protection/>
    </xf>
    <xf numFmtId="0" fontId="0" fillId="3" borderId="0" xfId="0" applyNumberFormat="1" applyFill="1" applyBorder="1" applyAlignment="1" applyProtection="1">
      <alignment horizontal="left"/>
      <protection/>
    </xf>
    <xf numFmtId="0" fontId="0" fillId="4" borderId="15" xfId="0" applyFont="1" applyFill="1" applyBorder="1" applyAlignment="1" applyProtection="1">
      <alignment horizontal="left"/>
      <protection/>
    </xf>
    <xf numFmtId="0" fontId="0" fillId="4" borderId="16" xfId="0" applyFill="1" applyBorder="1" applyAlignment="1" applyProtection="1">
      <alignment horizontal="left"/>
      <protection/>
    </xf>
    <xf numFmtId="0" fontId="0" fillId="4" borderId="17" xfId="0" applyFill="1" applyBorder="1" applyAlignment="1" applyProtection="1">
      <alignment horizontal="left"/>
      <protection/>
    </xf>
    <xf numFmtId="0" fontId="0" fillId="4" borderId="15" xfId="16" applyNumberFormat="1" applyFont="1" applyFill="1" applyBorder="1" applyAlignment="1" applyProtection="1">
      <alignment horizontal="left"/>
      <protection/>
    </xf>
    <xf numFmtId="0" fontId="0" fillId="4" borderId="16" xfId="16" applyNumberFormat="1" applyFont="1" applyFill="1" applyBorder="1" applyAlignment="1" applyProtection="1">
      <alignment horizontal="left"/>
      <protection/>
    </xf>
    <xf numFmtId="0" fontId="0" fillId="4" borderId="17" xfId="16" applyNumberFormat="1" applyFont="1" applyFill="1" applyBorder="1" applyAlignment="1" applyProtection="1">
      <alignment horizontal="left"/>
      <protection/>
    </xf>
    <xf numFmtId="0" fontId="0" fillId="3" borderId="0" xfId="0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</cellXfs>
  <cellStyles count="12">
    <cellStyle name="Normal" xfId="0"/>
    <cellStyle name="Blue Outline" xfId="15"/>
    <cellStyle name="Comma" xfId="16"/>
    <cellStyle name="Comma [0]" xfId="17"/>
    <cellStyle name="Currency" xfId="18"/>
    <cellStyle name="Currency [0]" xfId="19"/>
    <cellStyle name="Followed Hyperlink" xfId="20"/>
    <cellStyle name="Heading" xfId="21"/>
    <cellStyle name="Hyperlink" xfId="22"/>
    <cellStyle name="Percent" xfId="23"/>
    <cellStyle name="Percent (0)" xfId="24"/>
    <cellStyle name="Tickmar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onica%20Goh\My%20Documents\2007-2008%20Financial%20Forms\Monthly%20Treasurers%20Report%20Ju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onica%20Goh\My%20Documents\2007-2008%20Financial%20Forms\Monthly%20Treasurers%20Report%20M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ec. II A-E Exp Detail"/>
      <sheetName val="Sec. II F&amp;G Exp. Detail"/>
      <sheetName val="Fall Conf. Detail"/>
      <sheetName val="Spring Conf. Detail"/>
      <sheetName val="(7)Narrative"/>
      <sheetName val="(8)Certification"/>
    </sheetNames>
    <sheetDataSet>
      <sheetData sheetId="0">
        <row r="2">
          <cell r="P2" t="str">
            <v>D80</v>
          </cell>
        </row>
        <row r="3">
          <cell r="E3" t="str">
            <v>FOR THE PERIOD JUNE 1,</v>
          </cell>
          <cell r="J3">
            <v>2008</v>
          </cell>
          <cell r="L3" t="str">
            <v>-   JUNE 30, </v>
          </cell>
          <cell r="M3">
            <v>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ec. II A-E Exp Detail"/>
      <sheetName val="Sec. II F&amp;G Exp. Detail"/>
      <sheetName val="Fall Conf. Detail"/>
      <sheetName val="Spring Conf. Detail"/>
      <sheetName val="(7)Narrative"/>
      <sheetName val="(8)Certification"/>
    </sheetNames>
    <sheetDataSet>
      <sheetData sheetId="3">
        <row r="17">
          <cell r="E17" t="str">
            <v>Full Convention Package</v>
          </cell>
        </row>
        <row r="18">
          <cell r="E18" t="str">
            <v>Single Event Registration</v>
          </cell>
        </row>
        <row r="19">
          <cell r="E19" t="str">
            <v>Sponsorship/Magazine advertisement/Misc</v>
          </cell>
        </row>
        <row r="33">
          <cell r="D33" t="str">
            <v>Marketing/Event promotion</v>
          </cell>
        </row>
        <row r="34">
          <cell r="D34" t="str">
            <v>N/A</v>
          </cell>
        </row>
        <row r="35">
          <cell r="D35" t="str">
            <v>N/A</v>
          </cell>
        </row>
      </sheetData>
      <sheetData sheetId="4">
        <row r="10">
          <cell r="O10">
            <v>0</v>
          </cell>
          <cell r="P10">
            <v>0</v>
          </cell>
        </row>
        <row r="11">
          <cell r="O11">
            <v>0</v>
          </cell>
          <cell r="P11">
            <v>0</v>
          </cell>
        </row>
        <row r="12">
          <cell r="O12">
            <v>0</v>
          </cell>
          <cell r="P12">
            <v>0</v>
          </cell>
        </row>
        <row r="13">
          <cell r="O13">
            <v>0</v>
          </cell>
          <cell r="P13">
            <v>0</v>
          </cell>
        </row>
        <row r="14">
          <cell r="O14">
            <v>0</v>
          </cell>
          <cell r="P14">
            <v>0</v>
          </cell>
        </row>
        <row r="15">
          <cell r="O15">
            <v>0</v>
          </cell>
          <cell r="P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workbookViewId="0" topLeftCell="C1">
      <selection activeCell="P27" sqref="P27"/>
    </sheetView>
  </sheetViews>
  <sheetFormatPr defaultColWidth="9.140625" defaultRowHeight="15.75" customHeight="1"/>
  <cols>
    <col min="1" max="2" width="6.7109375" style="3" customWidth="1"/>
    <col min="3" max="3" width="2.140625" style="3" customWidth="1"/>
    <col min="4" max="4" width="5.7109375" style="3" customWidth="1"/>
    <col min="5" max="5" width="14.8515625" style="3" customWidth="1"/>
    <col min="6" max="6" width="7.7109375" style="3" customWidth="1"/>
    <col min="7" max="7" width="7.421875" style="3" customWidth="1"/>
    <col min="8" max="8" width="4.8515625" style="3" customWidth="1"/>
    <col min="9" max="9" width="9.7109375" style="3" customWidth="1"/>
    <col min="10" max="10" width="7.421875" style="3" customWidth="1"/>
    <col min="11" max="11" width="7.7109375" style="3" customWidth="1"/>
    <col min="12" max="12" width="1.7109375" style="3" customWidth="1"/>
    <col min="13" max="13" width="12.28125" style="54" customWidth="1"/>
    <col min="14" max="14" width="1.7109375" style="54" customWidth="1"/>
    <col min="15" max="15" width="12.7109375" style="54" customWidth="1"/>
    <col min="16" max="16" width="8.421875" style="3" bestFit="1" customWidth="1"/>
    <col min="17" max="17" width="24.421875" style="3" bestFit="1" customWidth="1"/>
    <col min="18" max="16384" width="9.140625" style="3" customWidth="1"/>
  </cols>
  <sheetData>
    <row r="1" spans="1:15" ht="15.75" customHeight="1" thickBot="1">
      <c r="A1" s="1"/>
      <c r="B1" s="1"/>
      <c r="C1" s="60" t="s">
        <v>0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2" t="s">
        <v>1</v>
      </c>
    </row>
    <row r="2" spans="1:15" ht="15.75" customHeight="1" thickBot="1">
      <c r="A2" s="4"/>
      <c r="B2" s="4"/>
      <c r="C2" s="61" t="s">
        <v>2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5" t="str">
        <f>'[1]Summary'!P2</f>
        <v>D80</v>
      </c>
    </row>
    <row r="3" spans="1:15" s="11" customFormat="1" ht="15" customHeight="1">
      <c r="A3" s="6"/>
      <c r="B3" s="6"/>
      <c r="C3" s="6"/>
      <c r="D3" s="7"/>
      <c r="E3" s="7"/>
      <c r="F3" s="7"/>
      <c r="G3" s="8" t="str">
        <f>'[1]Summary'!E3</f>
        <v>FOR THE PERIOD JUNE 1,</v>
      </c>
      <c r="H3" s="9">
        <f>'[1]Summary'!J3</f>
        <v>2008</v>
      </c>
      <c r="I3" s="6"/>
      <c r="J3" s="8" t="str">
        <f>'[1]Summary'!L3</f>
        <v>-   JUNE 30, </v>
      </c>
      <c r="K3" s="9">
        <f>'[1]Summary'!M3</f>
        <v>2008</v>
      </c>
      <c r="L3" s="6"/>
      <c r="M3" s="10"/>
      <c r="N3" s="6"/>
      <c r="O3" s="6"/>
    </row>
    <row r="4" spans="1:15" ht="15.75" customHeight="1">
      <c r="A4" s="12"/>
      <c r="B4" s="12"/>
      <c r="C4" s="12"/>
      <c r="D4" s="13"/>
      <c r="E4" s="14"/>
      <c r="F4" s="14"/>
      <c r="G4" s="14"/>
      <c r="H4" s="14"/>
      <c r="I4" s="15"/>
      <c r="J4" s="16"/>
      <c r="K4" s="14"/>
      <c r="L4" s="12"/>
      <c r="M4" s="10"/>
      <c r="N4" s="10"/>
      <c r="O4" s="10" t="s">
        <v>43</v>
      </c>
    </row>
    <row r="5" spans="1:15" ht="15.75" customHeight="1">
      <c r="A5" s="12"/>
      <c r="B5" s="12"/>
      <c r="C5" s="12"/>
      <c r="D5" s="13"/>
      <c r="E5" s="14"/>
      <c r="F5" s="14"/>
      <c r="G5" s="14"/>
      <c r="H5" s="14"/>
      <c r="I5" s="15"/>
      <c r="J5" s="16"/>
      <c r="K5" s="14"/>
      <c r="L5" s="12"/>
      <c r="M5" s="18" t="s">
        <v>3</v>
      </c>
      <c r="N5" s="10"/>
      <c r="O5" s="19" t="s">
        <v>4</v>
      </c>
    </row>
    <row r="6" spans="1:15" ht="15.75" customHeight="1" thickBo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20" t="s">
        <v>5</v>
      </c>
      <c r="N6" s="21"/>
      <c r="O6" s="22" t="s">
        <v>5</v>
      </c>
    </row>
    <row r="7" spans="1:15" ht="15.75" customHeight="1">
      <c r="A7" s="23" t="s">
        <v>6</v>
      </c>
      <c r="B7" s="23"/>
      <c r="C7" s="12"/>
      <c r="D7" s="12"/>
      <c r="E7" s="12"/>
      <c r="F7" s="12"/>
      <c r="G7" s="12"/>
      <c r="H7" s="12"/>
      <c r="I7" s="12"/>
      <c r="J7" s="12"/>
      <c r="K7" s="12"/>
      <c r="L7" s="12"/>
      <c r="M7" s="55" t="s">
        <v>41</v>
      </c>
      <c r="N7" s="56"/>
      <c r="O7" s="55" t="s">
        <v>41</v>
      </c>
    </row>
    <row r="8" spans="1:15" ht="15.75" customHeight="1">
      <c r="A8" s="23"/>
      <c r="B8" s="23"/>
      <c r="C8" s="12"/>
      <c r="D8" s="12"/>
      <c r="E8" s="12"/>
      <c r="F8" s="12"/>
      <c r="G8" s="12"/>
      <c r="H8" s="12"/>
      <c r="I8" s="12"/>
      <c r="J8" s="12"/>
      <c r="K8" s="12"/>
      <c r="L8" s="12"/>
      <c r="M8" s="24"/>
      <c r="N8" s="24"/>
      <c r="O8" s="24"/>
    </row>
    <row r="9" spans="1:16" ht="15.75" customHeight="1" thickBot="1">
      <c r="A9" s="12"/>
      <c r="B9" s="12" t="s">
        <v>7</v>
      </c>
      <c r="C9" s="12" t="s">
        <v>8</v>
      </c>
      <c r="D9" s="12"/>
      <c r="E9" s="12"/>
      <c r="F9" s="12"/>
      <c r="G9" s="12"/>
      <c r="H9" s="12"/>
      <c r="I9" s="12"/>
      <c r="J9" s="25"/>
      <c r="K9" s="12"/>
      <c r="L9" s="12"/>
      <c r="M9" s="24"/>
      <c r="N9" s="24"/>
      <c r="O9" s="24"/>
      <c r="P9" s="26" t="s">
        <v>4</v>
      </c>
    </row>
    <row r="10" spans="1:17" ht="15.75" customHeight="1">
      <c r="A10" s="12"/>
      <c r="B10" s="12"/>
      <c r="C10" s="27" t="s">
        <v>9</v>
      </c>
      <c r="D10" s="28">
        <v>0</v>
      </c>
      <c r="E10" s="12" t="s">
        <v>10</v>
      </c>
      <c r="F10" s="12"/>
      <c r="G10" s="12"/>
      <c r="H10" s="12"/>
      <c r="I10" s="12"/>
      <c r="J10" s="25" t="s">
        <v>11</v>
      </c>
      <c r="K10" s="29">
        <v>0</v>
      </c>
      <c r="L10" s="12"/>
      <c r="M10" s="30">
        <f>D10*K10</f>
        <v>0</v>
      </c>
      <c r="N10" s="31"/>
      <c r="O10" s="30">
        <f>M10+'[2]Spring Conf. Detail'!O10</f>
        <v>0</v>
      </c>
      <c r="P10" s="32">
        <f>D10+'[2]Spring Conf. Detail'!P10</f>
        <v>0</v>
      </c>
      <c r="Q10" s="3" t="s">
        <v>10</v>
      </c>
    </row>
    <row r="11" spans="1:17" ht="15.75" customHeight="1">
      <c r="A11" s="12"/>
      <c r="B11" s="12"/>
      <c r="C11" s="27" t="s">
        <v>12</v>
      </c>
      <c r="D11" s="33">
        <v>0</v>
      </c>
      <c r="E11" s="12" t="s">
        <v>13</v>
      </c>
      <c r="F11" s="12"/>
      <c r="G11" s="12"/>
      <c r="H11" s="12"/>
      <c r="I11" s="12"/>
      <c r="J11" s="25" t="s">
        <v>11</v>
      </c>
      <c r="K11" s="34">
        <v>0</v>
      </c>
      <c r="L11" s="12"/>
      <c r="M11" s="35">
        <f>K11*D11</f>
        <v>0</v>
      </c>
      <c r="N11" s="24"/>
      <c r="O11" s="30">
        <f>M11+'[2]Spring Conf. Detail'!O11</f>
        <v>0</v>
      </c>
      <c r="P11" s="32">
        <f>D11+'[2]Spring Conf. Detail'!P11</f>
        <v>0</v>
      </c>
      <c r="Q11" s="3" t="s">
        <v>13</v>
      </c>
    </row>
    <row r="12" spans="1:17" ht="15.75" customHeight="1">
      <c r="A12" s="12"/>
      <c r="B12" s="12"/>
      <c r="C12" s="27" t="s">
        <v>14</v>
      </c>
      <c r="D12" s="33">
        <v>0</v>
      </c>
      <c r="E12" s="12" t="s">
        <v>15</v>
      </c>
      <c r="F12" s="12"/>
      <c r="G12" s="12"/>
      <c r="H12" s="12"/>
      <c r="I12" s="12"/>
      <c r="J12" s="25" t="s">
        <v>11</v>
      </c>
      <c r="K12" s="34">
        <v>0</v>
      </c>
      <c r="L12" s="12"/>
      <c r="M12" s="35">
        <f>K12*D12</f>
        <v>0</v>
      </c>
      <c r="N12" s="24"/>
      <c r="O12" s="30">
        <f>M12+'[2]Spring Conf. Detail'!O12</f>
        <v>0</v>
      </c>
      <c r="P12" s="32">
        <f>D12+'[2]Spring Conf. Detail'!P12</f>
        <v>0</v>
      </c>
      <c r="Q12" s="3" t="s">
        <v>15</v>
      </c>
    </row>
    <row r="13" spans="1:17" ht="15.75" customHeight="1">
      <c r="A13" s="12"/>
      <c r="B13" s="12"/>
      <c r="C13" s="27" t="s">
        <v>16</v>
      </c>
      <c r="D13" s="33">
        <v>0</v>
      </c>
      <c r="E13" s="12" t="s">
        <v>17</v>
      </c>
      <c r="F13" s="12"/>
      <c r="G13" s="12"/>
      <c r="H13" s="12"/>
      <c r="I13" s="12"/>
      <c r="J13" s="25" t="s">
        <v>11</v>
      </c>
      <c r="K13" s="34">
        <v>0</v>
      </c>
      <c r="L13" s="12"/>
      <c r="M13" s="35">
        <f>K13*D13</f>
        <v>0</v>
      </c>
      <c r="N13" s="24"/>
      <c r="O13" s="30">
        <f>M13+'[2]Spring Conf. Detail'!O13</f>
        <v>0</v>
      </c>
      <c r="P13" s="32">
        <f>D13+'[2]Spring Conf. Detail'!P13</f>
        <v>0</v>
      </c>
      <c r="Q13" s="3" t="s">
        <v>17</v>
      </c>
    </row>
    <row r="14" spans="1:17" ht="15.75" customHeight="1">
      <c r="A14" s="12"/>
      <c r="B14" s="12"/>
      <c r="C14" s="27" t="s">
        <v>18</v>
      </c>
      <c r="D14" s="33">
        <v>0</v>
      </c>
      <c r="E14" s="12" t="s">
        <v>19</v>
      </c>
      <c r="F14" s="36"/>
      <c r="G14" s="36"/>
      <c r="H14" s="36"/>
      <c r="I14" s="36"/>
      <c r="J14" s="25" t="s">
        <v>11</v>
      </c>
      <c r="K14" s="34">
        <v>0</v>
      </c>
      <c r="L14" s="12"/>
      <c r="M14" s="35">
        <f>K14*D14</f>
        <v>0</v>
      </c>
      <c r="N14" s="24"/>
      <c r="O14" s="30">
        <f>M14+'[2]Spring Conf. Detail'!O14</f>
        <v>0</v>
      </c>
      <c r="P14" s="32">
        <f>D14+'[2]Spring Conf. Detail'!P14</f>
        <v>0</v>
      </c>
      <c r="Q14" s="3" t="s">
        <v>19</v>
      </c>
    </row>
    <row r="15" spans="1:17" ht="15.75" customHeight="1" thickBot="1">
      <c r="A15" s="12"/>
      <c r="B15" s="12"/>
      <c r="C15" s="27" t="s">
        <v>20</v>
      </c>
      <c r="D15" s="37">
        <v>0</v>
      </c>
      <c r="E15" s="36" t="s">
        <v>21</v>
      </c>
      <c r="F15" s="62"/>
      <c r="G15" s="62"/>
      <c r="H15" s="62"/>
      <c r="I15" s="62"/>
      <c r="J15" s="25" t="s">
        <v>11</v>
      </c>
      <c r="K15" s="38">
        <v>0</v>
      </c>
      <c r="L15" s="12"/>
      <c r="M15" s="35">
        <f>K15*D15</f>
        <v>0</v>
      </c>
      <c r="N15" s="24"/>
      <c r="O15" s="30">
        <f>M15+'[2]Spring Conf. Detail'!O15</f>
        <v>0</v>
      </c>
      <c r="P15" s="32">
        <f>D15+'[2]Spring Conf. Detail'!P15</f>
        <v>0</v>
      </c>
      <c r="Q15" s="39" t="s">
        <v>21</v>
      </c>
    </row>
    <row r="16" spans="1:15" ht="15.75" customHeight="1" thickBot="1">
      <c r="A16" s="12"/>
      <c r="B16" s="12"/>
      <c r="C16" s="27" t="s">
        <v>22</v>
      </c>
      <c r="D16" s="40"/>
      <c r="E16" s="69" t="s">
        <v>23</v>
      </c>
      <c r="F16" s="70"/>
      <c r="G16" s="70"/>
      <c r="H16" s="70"/>
      <c r="I16" s="70"/>
      <c r="J16" s="25"/>
      <c r="K16" s="41"/>
      <c r="L16" s="12"/>
      <c r="M16" s="29">
        <f>ROUND('Spring Conf. Detail (in S$)'!M16/1.3635,2)</f>
        <v>0</v>
      </c>
      <c r="N16" s="24"/>
      <c r="O16" s="30">
        <f>M16+'[2]Spring Conf. Detail'!O16</f>
        <v>0</v>
      </c>
    </row>
    <row r="17" spans="1:15" s="11" customFormat="1" ht="15" customHeight="1" thickBot="1">
      <c r="A17" s="6"/>
      <c r="B17" s="6"/>
      <c r="C17" s="42"/>
      <c r="D17" s="43"/>
      <c r="E17" s="63" t="str">
        <f>IF('[2]Fall Conf. Detail'!E17:I17&gt;0,'[2]Fall Conf. Detail'!E17:I17,"N/A")</f>
        <v>Full Convention Package</v>
      </c>
      <c r="F17" s="64"/>
      <c r="G17" s="64"/>
      <c r="H17" s="64"/>
      <c r="I17" s="65"/>
      <c r="J17" s="44"/>
      <c r="K17" s="45"/>
      <c r="L17" s="6"/>
      <c r="M17" s="29">
        <f>ROUND('Spring Conf. Detail (in S$)'!M17/1.3635,2)</f>
        <v>89837.92</v>
      </c>
      <c r="N17" s="6"/>
      <c r="O17" s="30">
        <f>M17+'[2]Spring Conf. Detail'!O17</f>
        <v>89837.92</v>
      </c>
    </row>
    <row r="18" spans="1:15" s="11" customFormat="1" ht="15" customHeight="1" thickBot="1">
      <c r="A18" s="6"/>
      <c r="B18" s="6"/>
      <c r="C18" s="42"/>
      <c r="D18" s="43"/>
      <c r="E18" s="63" t="str">
        <f>IF('[2]Fall Conf. Detail'!E18:I18&gt;0,'[2]Fall Conf. Detail'!E18:I18,"N/A")</f>
        <v>Single Event Registration</v>
      </c>
      <c r="F18" s="64"/>
      <c r="G18" s="64"/>
      <c r="H18" s="64"/>
      <c r="I18" s="65"/>
      <c r="J18" s="44"/>
      <c r="K18" s="45"/>
      <c r="L18" s="6"/>
      <c r="M18" s="29">
        <f>ROUND('Spring Conf. Detail (in S$)'!M18/1.3635,2)</f>
        <v>6973.23</v>
      </c>
      <c r="N18" s="6"/>
      <c r="O18" s="30">
        <f>M18+'[2]Spring Conf. Detail'!O18</f>
        <v>6973.23</v>
      </c>
    </row>
    <row r="19" spans="1:15" s="11" customFormat="1" ht="15" customHeight="1" thickBot="1">
      <c r="A19" s="6"/>
      <c r="B19" s="6"/>
      <c r="C19" s="42"/>
      <c r="D19" s="43"/>
      <c r="E19" s="63" t="str">
        <f>IF('[2]Fall Conf. Detail'!E19:I19&gt;0,'[2]Fall Conf. Detail'!E19:I19,"N/A")</f>
        <v>Sponsorship/Magazine advertisement/Misc</v>
      </c>
      <c r="F19" s="64"/>
      <c r="G19" s="64"/>
      <c r="H19" s="64"/>
      <c r="I19" s="65"/>
      <c r="J19" s="44"/>
      <c r="K19" s="45"/>
      <c r="L19" s="6"/>
      <c r="M19" s="29">
        <f>ROUND('Spring Conf. Detail (in S$)'!M19/1.3635,2)</f>
        <v>26798.72</v>
      </c>
      <c r="N19" s="6"/>
      <c r="O19" s="30">
        <f>M19+'[2]Spring Conf. Detail'!O19</f>
        <v>26798.72</v>
      </c>
    </row>
    <row r="20" spans="1:15" ht="15.75" customHeight="1">
      <c r="A20" s="12"/>
      <c r="B20" s="12"/>
      <c r="C20" s="27"/>
      <c r="D20" s="36"/>
      <c r="E20" s="36"/>
      <c r="F20" s="62"/>
      <c r="G20" s="62"/>
      <c r="H20" s="62"/>
      <c r="I20" s="62"/>
      <c r="J20" s="36"/>
      <c r="K20" s="36"/>
      <c r="L20" s="12"/>
      <c r="M20" s="49"/>
      <c r="N20" s="50"/>
      <c r="O20" s="35"/>
    </row>
    <row r="21" spans="1:15" ht="15.75" customHeight="1">
      <c r="A21" s="12"/>
      <c r="B21" s="12" t="s">
        <v>24</v>
      </c>
      <c r="C21" s="27"/>
      <c r="D21" s="12" t="s">
        <v>8</v>
      </c>
      <c r="E21" s="12"/>
      <c r="F21" s="12"/>
      <c r="G21" s="12"/>
      <c r="H21" s="12"/>
      <c r="I21" s="12"/>
      <c r="J21" s="36"/>
      <c r="K21" s="36"/>
      <c r="L21" s="12"/>
      <c r="M21" s="51">
        <f>SUM(M10:M20)</f>
        <v>123609.87</v>
      </c>
      <c r="N21" s="24"/>
      <c r="O21" s="51">
        <f>SUM(O10:O20)</f>
        <v>123609.87</v>
      </c>
    </row>
    <row r="22" spans="1:15" ht="15.75" customHeight="1">
      <c r="A22" s="12"/>
      <c r="B22" s="12"/>
      <c r="C22" s="27"/>
      <c r="D22" s="12"/>
      <c r="E22" s="12"/>
      <c r="F22" s="12"/>
      <c r="G22" s="12"/>
      <c r="H22" s="12"/>
      <c r="I22" s="12"/>
      <c r="J22" s="36"/>
      <c r="K22" s="36"/>
      <c r="L22" s="12"/>
      <c r="M22" s="24"/>
      <c r="N22" s="24"/>
      <c r="O22" s="24"/>
    </row>
    <row r="23" spans="1:15" ht="15.75" customHeight="1" thickBot="1">
      <c r="A23" s="12"/>
      <c r="B23" s="12" t="s">
        <v>25</v>
      </c>
      <c r="C23" s="12" t="s">
        <v>26</v>
      </c>
      <c r="D23" s="12"/>
      <c r="E23" s="12"/>
      <c r="F23" s="12"/>
      <c r="G23" s="12"/>
      <c r="H23" s="12"/>
      <c r="I23" s="12"/>
      <c r="J23" s="12"/>
      <c r="K23" s="12"/>
      <c r="L23" s="12"/>
      <c r="M23" s="24"/>
      <c r="N23" s="24"/>
      <c r="O23" s="24"/>
    </row>
    <row r="24" spans="1:15" ht="15.75" customHeight="1" thickBot="1">
      <c r="A24" s="12"/>
      <c r="B24" s="12"/>
      <c r="C24" s="27" t="s">
        <v>9</v>
      </c>
      <c r="D24" s="12" t="s">
        <v>27</v>
      </c>
      <c r="E24" s="12"/>
      <c r="F24" s="12"/>
      <c r="G24" s="12"/>
      <c r="H24" s="12"/>
      <c r="I24" s="12"/>
      <c r="J24" s="12"/>
      <c r="K24" s="12"/>
      <c r="L24" s="12"/>
      <c r="M24" s="29">
        <f>ROUND('Spring Conf. Detail (in S$)'!M24/1.3635,2)</f>
        <v>0</v>
      </c>
      <c r="N24" s="50"/>
      <c r="O24" s="30">
        <f>M24+'[2]Spring Conf. Detail'!O24</f>
        <v>0</v>
      </c>
    </row>
    <row r="25" spans="1:15" ht="15.75" customHeight="1" thickBot="1">
      <c r="A25" s="12"/>
      <c r="B25" s="12"/>
      <c r="C25" s="27" t="s">
        <v>12</v>
      </c>
      <c r="D25" s="12" t="s">
        <v>28</v>
      </c>
      <c r="E25" s="12"/>
      <c r="F25" s="12"/>
      <c r="G25" s="12"/>
      <c r="H25" s="12"/>
      <c r="I25" s="12"/>
      <c r="J25" s="12"/>
      <c r="K25" s="12"/>
      <c r="L25" s="12"/>
      <c r="M25" s="29">
        <f>ROUND('Spring Conf. Detail (in S$)'!M25/1.3635,2)</f>
        <v>8803.89</v>
      </c>
      <c r="N25" s="50"/>
      <c r="O25" s="30">
        <f>M25+'[2]Spring Conf. Detail'!O25</f>
        <v>8803.89</v>
      </c>
    </row>
    <row r="26" spans="1:15" ht="15.75" customHeight="1" thickBot="1">
      <c r="A26" s="12"/>
      <c r="B26" s="12"/>
      <c r="C26" s="27" t="s">
        <v>14</v>
      </c>
      <c r="D26" s="12" t="s">
        <v>29</v>
      </c>
      <c r="E26" s="12"/>
      <c r="F26" s="12"/>
      <c r="G26" s="12"/>
      <c r="H26" s="12"/>
      <c r="I26" s="12"/>
      <c r="J26" s="12"/>
      <c r="K26" s="12"/>
      <c r="L26" s="12"/>
      <c r="M26" s="29">
        <f>ROUND('Spring Conf. Detail (in S$)'!M26/1.3635,2)</f>
        <v>6441.84</v>
      </c>
      <c r="N26" s="50"/>
      <c r="O26" s="30">
        <f>M26+'[2]Spring Conf. Detail'!O26</f>
        <v>6441.84</v>
      </c>
    </row>
    <row r="27" spans="1:15" ht="15.75" customHeight="1" thickBot="1">
      <c r="A27" s="12"/>
      <c r="B27" s="12"/>
      <c r="C27" s="27" t="s">
        <v>16</v>
      </c>
      <c r="D27" s="12" t="s">
        <v>30</v>
      </c>
      <c r="E27" s="12"/>
      <c r="F27" s="12"/>
      <c r="G27" s="12"/>
      <c r="H27" s="12"/>
      <c r="I27" s="12"/>
      <c r="J27" s="12"/>
      <c r="K27" s="12"/>
      <c r="L27" s="12"/>
      <c r="M27" s="29">
        <f>ROUND('Spring Conf. Detail (in S$)'!M27/1.3635,2)</f>
        <v>11141.03</v>
      </c>
      <c r="N27" s="50"/>
      <c r="O27" s="30">
        <f>M27+'[2]Spring Conf. Detail'!O27</f>
        <v>11141.03</v>
      </c>
    </row>
    <row r="28" spans="1:15" ht="15.75" customHeight="1" thickBot="1">
      <c r="A28" s="12"/>
      <c r="B28" s="12"/>
      <c r="C28" s="27" t="s">
        <v>18</v>
      </c>
      <c r="D28" s="12" t="s">
        <v>31</v>
      </c>
      <c r="E28" s="12"/>
      <c r="F28" s="12"/>
      <c r="G28" s="12"/>
      <c r="H28" s="12"/>
      <c r="I28" s="12"/>
      <c r="J28" s="12"/>
      <c r="K28" s="12"/>
      <c r="L28" s="12"/>
      <c r="M28" s="29">
        <f>ROUND('Spring Conf. Detail (in S$)'!M28/1.3635,2)</f>
        <v>46422.4</v>
      </c>
      <c r="N28" s="50"/>
      <c r="O28" s="30">
        <f>M28+'[2]Spring Conf. Detail'!O28</f>
        <v>46422.4</v>
      </c>
    </row>
    <row r="29" spans="1:15" ht="15.75" customHeight="1" thickBot="1">
      <c r="A29" s="12"/>
      <c r="B29" s="12"/>
      <c r="C29" s="27" t="s">
        <v>20</v>
      </c>
      <c r="D29" s="12" t="s">
        <v>32</v>
      </c>
      <c r="E29" s="12"/>
      <c r="F29" s="12"/>
      <c r="G29" s="12"/>
      <c r="H29" s="12"/>
      <c r="I29" s="12"/>
      <c r="J29" s="12"/>
      <c r="K29" s="12"/>
      <c r="L29" s="12"/>
      <c r="M29" s="29">
        <f>ROUND('Spring Conf. Detail (in S$)'!M29/1.3635,2)</f>
        <v>453.05</v>
      </c>
      <c r="N29" s="50"/>
      <c r="O29" s="30">
        <f>M29+'[2]Spring Conf. Detail'!O29</f>
        <v>453.05</v>
      </c>
    </row>
    <row r="30" spans="1:15" ht="15.75" customHeight="1" thickBot="1">
      <c r="A30" s="12"/>
      <c r="B30" s="12"/>
      <c r="C30" s="27" t="s">
        <v>22</v>
      </c>
      <c r="D30" s="12" t="s">
        <v>33</v>
      </c>
      <c r="E30" s="12"/>
      <c r="F30" s="36"/>
      <c r="G30" s="36"/>
      <c r="H30" s="36"/>
      <c r="I30" s="36"/>
      <c r="J30" s="12"/>
      <c r="K30" s="12"/>
      <c r="L30" s="12"/>
      <c r="M30" s="29">
        <f>ROUND('Spring Conf. Detail (in S$)'!M30/1.3635,2)</f>
        <v>0</v>
      </c>
      <c r="N30" s="50"/>
      <c r="O30" s="30">
        <f>M30+'[2]Spring Conf. Detail'!O30</f>
        <v>0</v>
      </c>
    </row>
    <row r="31" spans="1:15" ht="15.75" customHeight="1" thickBot="1">
      <c r="A31" s="12"/>
      <c r="B31" s="12"/>
      <c r="C31" s="27" t="s">
        <v>34</v>
      </c>
      <c r="D31" s="12" t="s">
        <v>35</v>
      </c>
      <c r="E31" s="12"/>
      <c r="F31" s="36"/>
      <c r="G31" s="36"/>
      <c r="H31" s="36"/>
      <c r="I31" s="36"/>
      <c r="J31" s="12"/>
      <c r="K31" s="12"/>
      <c r="L31" s="12"/>
      <c r="M31" s="29">
        <f>ROUND('Spring Conf. Detail (in S$)'!M31/1.3635,2)</f>
        <v>45624.5</v>
      </c>
      <c r="N31" s="50"/>
      <c r="O31" s="30">
        <f>M31+'[2]Spring Conf. Detail'!O31</f>
        <v>45624.5</v>
      </c>
    </row>
    <row r="32" spans="1:15" ht="15.75" customHeight="1" thickBot="1">
      <c r="A32" s="12"/>
      <c r="B32" s="12"/>
      <c r="C32" s="27" t="s">
        <v>36</v>
      </c>
      <c r="D32" s="36" t="s">
        <v>37</v>
      </c>
      <c r="E32" s="36"/>
      <c r="F32" s="62"/>
      <c r="G32" s="62"/>
      <c r="H32" s="62"/>
      <c r="I32" s="62"/>
      <c r="J32" s="36"/>
      <c r="K32" s="36"/>
      <c r="L32" s="12"/>
      <c r="M32" s="29">
        <f>ROUND('Spring Conf. Detail (in S$)'!M32/1.3635,2)</f>
        <v>0</v>
      </c>
      <c r="N32" s="50"/>
      <c r="O32" s="30">
        <f>M32+'[2]Spring Conf. Detail'!O32</f>
        <v>0</v>
      </c>
    </row>
    <row r="33" spans="1:15" s="11" customFormat="1" ht="15" customHeight="1" thickBot="1">
      <c r="A33" s="6"/>
      <c r="B33" s="6"/>
      <c r="C33" s="42"/>
      <c r="D33" s="66" t="str">
        <f>IF('[2]Fall Conf. Detail'!D33:I33&gt;0,'[2]Fall Conf. Detail'!D33:I33,"N/A")</f>
        <v>Marketing/Event promotion</v>
      </c>
      <c r="E33" s="67"/>
      <c r="F33" s="67"/>
      <c r="G33" s="67"/>
      <c r="H33" s="67"/>
      <c r="I33" s="68"/>
      <c r="J33" s="44"/>
      <c r="K33" s="45"/>
      <c r="L33" s="6"/>
      <c r="M33" s="29">
        <f>ROUND('Spring Conf. Detail (in S$)'!M33/1.3635,2)</f>
        <v>1626.78</v>
      </c>
      <c r="N33" s="6"/>
      <c r="O33" s="30">
        <f>M33+'[2]Spring Conf. Detail'!O33</f>
        <v>1626.78</v>
      </c>
    </row>
    <row r="34" spans="1:15" s="11" customFormat="1" ht="15" customHeight="1" thickBot="1">
      <c r="A34" s="6"/>
      <c r="B34" s="6"/>
      <c r="C34" s="42"/>
      <c r="D34" s="66" t="str">
        <f>IF('[2]Fall Conf. Detail'!D34:I34&gt;0,'[2]Fall Conf. Detail'!D34:I34,"N/A")</f>
        <v>N/A</v>
      </c>
      <c r="E34" s="67"/>
      <c r="F34" s="67"/>
      <c r="G34" s="67"/>
      <c r="H34" s="67"/>
      <c r="I34" s="68"/>
      <c r="J34" s="44"/>
      <c r="K34" s="45"/>
      <c r="L34" s="6"/>
      <c r="M34" s="29">
        <f>ROUND('Spring Conf. Detail (in S$)'!M34/1.3635,2)</f>
        <v>0</v>
      </c>
      <c r="N34" s="6"/>
      <c r="O34" s="30">
        <f>M34+'[2]Spring Conf. Detail'!O34</f>
        <v>0</v>
      </c>
    </row>
    <row r="35" spans="1:15" s="11" customFormat="1" ht="15" customHeight="1" thickBot="1">
      <c r="A35" s="6"/>
      <c r="B35" s="6"/>
      <c r="C35" s="42"/>
      <c r="D35" s="66" t="str">
        <f>IF('[2]Fall Conf. Detail'!D35:I35&gt;0,'[2]Fall Conf. Detail'!D35:I35,"N/A")</f>
        <v>N/A</v>
      </c>
      <c r="E35" s="67"/>
      <c r="F35" s="67"/>
      <c r="G35" s="67"/>
      <c r="H35" s="67"/>
      <c r="I35" s="68"/>
      <c r="J35" s="44"/>
      <c r="K35" s="45"/>
      <c r="L35" s="6"/>
      <c r="M35" s="29">
        <f>ROUND('Spring Conf. Detail (in S$)'!M35/1.3635,2)</f>
        <v>0</v>
      </c>
      <c r="N35" s="6"/>
      <c r="O35" s="30">
        <f>M35+'[2]Spring Conf. Detail'!O35</f>
        <v>0</v>
      </c>
    </row>
    <row r="36" spans="1:15" ht="15.75" customHeight="1">
      <c r="A36" s="12"/>
      <c r="B36" s="12"/>
      <c r="C36" s="27"/>
      <c r="D36" s="12"/>
      <c r="E36" s="12"/>
      <c r="F36" s="12"/>
      <c r="G36" s="12"/>
      <c r="H36" s="12"/>
      <c r="I36" s="12"/>
      <c r="J36" s="36"/>
      <c r="K36" s="36"/>
      <c r="L36" s="12"/>
      <c r="M36" s="52"/>
      <c r="N36" s="50"/>
      <c r="O36" s="52"/>
    </row>
    <row r="37" spans="1:15" ht="15.75" customHeight="1">
      <c r="A37" s="12"/>
      <c r="B37" s="12" t="s">
        <v>24</v>
      </c>
      <c r="C37" s="27"/>
      <c r="D37" s="12" t="s">
        <v>38</v>
      </c>
      <c r="E37" s="12"/>
      <c r="F37" s="12"/>
      <c r="G37" s="12"/>
      <c r="H37" s="12"/>
      <c r="I37" s="12"/>
      <c r="J37" s="36"/>
      <c r="K37" s="36"/>
      <c r="L37" s="12"/>
      <c r="M37" s="35">
        <f>SUM(M24:M36)</f>
        <v>120513.49</v>
      </c>
      <c r="N37" s="24"/>
      <c r="O37" s="35">
        <f>SUM(O24:O36)</f>
        <v>120513.49</v>
      </c>
    </row>
    <row r="38" spans="1:15" ht="15.75" customHeight="1">
      <c r="A38" s="12"/>
      <c r="B38" s="12"/>
      <c r="C38" s="27"/>
      <c r="D38" s="12"/>
      <c r="E38" s="12"/>
      <c r="F38" s="12"/>
      <c r="G38" s="12"/>
      <c r="H38" s="12"/>
      <c r="I38" s="12"/>
      <c r="J38" s="36"/>
      <c r="K38" s="36"/>
      <c r="L38" s="12"/>
      <c r="M38" s="52"/>
      <c r="N38" s="50"/>
      <c r="O38" s="52"/>
    </row>
    <row r="39" spans="1:15" ht="15.75" customHeight="1" thickBot="1">
      <c r="A39" s="12"/>
      <c r="B39" s="23" t="s">
        <v>39</v>
      </c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53">
        <f>M21-M37</f>
        <v>3096.37999999999</v>
      </c>
      <c r="N39" s="50"/>
      <c r="O39" s="53">
        <f>O21-O37</f>
        <v>3096.37999999999</v>
      </c>
    </row>
    <row r="40" spans="1:15" ht="15.75" customHeight="1" thickTop="1">
      <c r="A40" s="12"/>
      <c r="B40" s="12"/>
      <c r="C40" s="25"/>
      <c r="D40" s="12" t="s">
        <v>40</v>
      </c>
      <c r="E40" s="12"/>
      <c r="F40" s="12"/>
      <c r="G40" s="12"/>
      <c r="H40" s="12"/>
      <c r="I40" s="12"/>
      <c r="J40" s="12"/>
      <c r="K40" s="12"/>
      <c r="L40" s="12"/>
      <c r="M40" s="24"/>
      <c r="N40" s="24"/>
      <c r="O40" s="24"/>
    </row>
    <row r="44" spans="10:12" ht="15.75" customHeight="1">
      <c r="J44" s="39"/>
      <c r="K44" s="39"/>
      <c r="L44" s="39"/>
    </row>
    <row r="45" spans="10:12" ht="15.75" customHeight="1">
      <c r="J45" s="39"/>
      <c r="K45" s="39"/>
      <c r="L45" s="39"/>
    </row>
    <row r="46" spans="10:12" ht="15.75" customHeight="1">
      <c r="J46" s="39"/>
      <c r="K46" s="39"/>
      <c r="L46" s="39"/>
    </row>
    <row r="47" spans="10:12" ht="15.75" customHeight="1">
      <c r="J47" s="39"/>
      <c r="K47" s="39"/>
      <c r="L47" s="39"/>
    </row>
    <row r="48" spans="10:12" ht="15.75" customHeight="1">
      <c r="J48" s="39"/>
      <c r="K48" s="39"/>
      <c r="L48" s="39"/>
    </row>
    <row r="49" spans="10:12" ht="15.75" customHeight="1">
      <c r="J49" s="39"/>
      <c r="K49" s="39"/>
      <c r="L49" s="39"/>
    </row>
    <row r="50" spans="10:12" ht="15.75" customHeight="1">
      <c r="J50" s="39"/>
      <c r="K50" s="39"/>
      <c r="L50" s="39"/>
    </row>
  </sheetData>
  <sheetProtection password="C251" sheet="1" objects="1" scenarios="1" insertRows="0"/>
  <mergeCells count="12">
    <mergeCell ref="D34:I34"/>
    <mergeCell ref="D35:I35"/>
    <mergeCell ref="D33:I33"/>
    <mergeCell ref="E16:I16"/>
    <mergeCell ref="F20:I20"/>
    <mergeCell ref="F32:I32"/>
    <mergeCell ref="E18:I18"/>
    <mergeCell ref="E19:I19"/>
    <mergeCell ref="C1:N1"/>
    <mergeCell ref="C2:N2"/>
    <mergeCell ref="F15:I15"/>
    <mergeCell ref="E17:I17"/>
  </mergeCells>
  <printOptions horizontalCentered="1"/>
  <pageMargins left="0.75" right="0.75" top="0.75" bottom="0.75" header="0.75" footer="0.75"/>
  <pageSetup blackAndWhite="1" fitToHeight="1" fitToWidth="1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tabSelected="1" workbookViewId="0" topLeftCell="A1">
      <selection activeCell="J6" sqref="J6"/>
    </sheetView>
  </sheetViews>
  <sheetFormatPr defaultColWidth="9.140625" defaultRowHeight="15.75" customHeight="1"/>
  <cols>
    <col min="1" max="2" width="6.7109375" style="3" customWidth="1"/>
    <col min="3" max="3" width="2.140625" style="3" customWidth="1"/>
    <col min="4" max="4" width="5.7109375" style="3" customWidth="1"/>
    <col min="5" max="5" width="14.8515625" style="3" customWidth="1"/>
    <col min="6" max="6" width="7.7109375" style="3" customWidth="1"/>
    <col min="7" max="7" width="7.421875" style="3" customWidth="1"/>
    <col min="8" max="8" width="4.8515625" style="3" customWidth="1"/>
    <col min="9" max="9" width="9.7109375" style="3" customWidth="1"/>
    <col min="10" max="10" width="7.421875" style="3" customWidth="1"/>
    <col min="11" max="11" width="7.7109375" style="3" customWidth="1"/>
    <col min="12" max="12" width="1.7109375" style="3" customWidth="1"/>
    <col min="13" max="13" width="12.28125" style="54" customWidth="1"/>
    <col min="14" max="14" width="1.7109375" style="54" customWidth="1"/>
    <col min="15" max="15" width="12.7109375" style="54" customWidth="1"/>
    <col min="16" max="16" width="8.421875" style="3" bestFit="1" customWidth="1"/>
    <col min="17" max="17" width="24.421875" style="3" bestFit="1" customWidth="1"/>
    <col min="18" max="16384" width="9.140625" style="3" customWidth="1"/>
  </cols>
  <sheetData>
    <row r="1" spans="1:15" ht="15.75" customHeight="1" thickBot="1">
      <c r="A1" s="1"/>
      <c r="B1" s="1"/>
      <c r="C1" s="60" t="s">
        <v>0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2" t="s">
        <v>1</v>
      </c>
    </row>
    <row r="2" spans="1:15" ht="15.75" customHeight="1" thickBot="1">
      <c r="A2" s="4"/>
      <c r="B2" s="4"/>
      <c r="C2" s="61" t="s">
        <v>2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5" t="str">
        <f>'[1]Summary'!P2</f>
        <v>D80</v>
      </c>
    </row>
    <row r="3" spans="1:15" s="11" customFormat="1" ht="15" customHeight="1">
      <c r="A3" s="6"/>
      <c r="B3" s="6"/>
      <c r="C3" s="6"/>
      <c r="D3" s="7"/>
      <c r="E3" s="7"/>
      <c r="F3" s="7"/>
      <c r="G3" s="8" t="str">
        <f>'[1]Summary'!E3</f>
        <v>FOR THE PERIOD JUNE 1,</v>
      </c>
      <c r="H3" s="9">
        <f>'[1]Summary'!J3</f>
        <v>2008</v>
      </c>
      <c r="I3" s="6"/>
      <c r="J3" s="8" t="str">
        <f>'[1]Summary'!L3</f>
        <v>-   JUNE 30, </v>
      </c>
      <c r="K3" s="9">
        <f>'[1]Summary'!M3</f>
        <v>2008</v>
      </c>
      <c r="L3" s="6"/>
      <c r="M3" s="10"/>
      <c r="N3" s="6"/>
      <c r="O3" s="6"/>
    </row>
    <row r="4" spans="1:15" ht="15.75" customHeight="1">
      <c r="A4" s="12"/>
      <c r="B4" s="12"/>
      <c r="C4" s="12"/>
      <c r="D4" s="13"/>
      <c r="E4" s="14"/>
      <c r="F4" s="14"/>
      <c r="G4" s="14"/>
      <c r="H4" s="14"/>
      <c r="I4" s="15"/>
      <c r="J4" s="16"/>
      <c r="K4" s="14"/>
      <c r="L4" s="12"/>
      <c r="M4" s="10"/>
      <c r="N4" s="10"/>
      <c r="O4" s="17"/>
    </row>
    <row r="5" spans="1:15" ht="15.75" customHeight="1">
      <c r="A5" s="12"/>
      <c r="B5" s="12"/>
      <c r="C5" s="12"/>
      <c r="D5" s="13"/>
      <c r="E5" s="14"/>
      <c r="F5" s="14"/>
      <c r="G5" s="14"/>
      <c r="H5" s="14"/>
      <c r="I5" s="15"/>
      <c r="J5" s="16"/>
      <c r="K5" s="14"/>
      <c r="L5" s="12"/>
      <c r="M5" s="18" t="s">
        <v>3</v>
      </c>
      <c r="N5" s="10"/>
      <c r="O5" s="19" t="s">
        <v>4</v>
      </c>
    </row>
    <row r="6" spans="1:15" ht="15.75" customHeight="1" thickBo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20" t="s">
        <v>5</v>
      </c>
      <c r="N6" s="21"/>
      <c r="O6" s="22" t="s">
        <v>5</v>
      </c>
    </row>
    <row r="7" spans="1:15" ht="15.75" customHeight="1">
      <c r="A7" s="23" t="s">
        <v>6</v>
      </c>
      <c r="B7" s="23"/>
      <c r="C7" s="12"/>
      <c r="D7" s="12"/>
      <c r="E7" s="12"/>
      <c r="F7" s="12"/>
      <c r="G7" s="12"/>
      <c r="H7" s="12"/>
      <c r="I7" s="12"/>
      <c r="J7" s="12"/>
      <c r="K7" s="12"/>
      <c r="L7" s="12"/>
      <c r="M7" s="55" t="s">
        <v>42</v>
      </c>
      <c r="N7" s="56"/>
      <c r="O7" s="55" t="s">
        <v>42</v>
      </c>
    </row>
    <row r="8" spans="1:15" ht="15.75" customHeight="1">
      <c r="A8" s="23"/>
      <c r="B8" s="23"/>
      <c r="C8" s="12"/>
      <c r="D8" s="12"/>
      <c r="E8" s="12"/>
      <c r="F8" s="12"/>
      <c r="G8" s="12"/>
      <c r="H8" s="12"/>
      <c r="I8" s="12"/>
      <c r="J8" s="12"/>
      <c r="K8" s="12"/>
      <c r="L8" s="12"/>
      <c r="M8" s="24"/>
      <c r="N8" s="24"/>
      <c r="O8" s="24"/>
    </row>
    <row r="9" spans="1:16" ht="15.75" customHeight="1" thickBot="1">
      <c r="A9" s="12"/>
      <c r="B9" s="12" t="s">
        <v>7</v>
      </c>
      <c r="C9" s="12" t="s">
        <v>8</v>
      </c>
      <c r="D9" s="12"/>
      <c r="E9" s="12"/>
      <c r="F9" s="12"/>
      <c r="G9" s="12"/>
      <c r="H9" s="12"/>
      <c r="I9" s="12"/>
      <c r="J9" s="25"/>
      <c r="K9" s="12"/>
      <c r="L9" s="12"/>
      <c r="M9" s="24"/>
      <c r="N9" s="24"/>
      <c r="O9" s="24"/>
      <c r="P9" s="26" t="s">
        <v>4</v>
      </c>
    </row>
    <row r="10" spans="1:17" ht="15.75" customHeight="1">
      <c r="A10" s="12"/>
      <c r="B10" s="12"/>
      <c r="C10" s="27" t="s">
        <v>9</v>
      </c>
      <c r="D10" s="28">
        <v>0</v>
      </c>
      <c r="E10" s="12" t="s">
        <v>10</v>
      </c>
      <c r="F10" s="12"/>
      <c r="G10" s="12"/>
      <c r="H10" s="12"/>
      <c r="I10" s="12"/>
      <c r="J10" s="25" t="s">
        <v>11</v>
      </c>
      <c r="K10" s="29">
        <v>0</v>
      </c>
      <c r="L10" s="12"/>
      <c r="M10" s="30">
        <f>D10*K10</f>
        <v>0</v>
      </c>
      <c r="N10" s="31"/>
      <c r="O10" s="30">
        <f>M10+'[2]Spring Conf. Detail'!O10</f>
        <v>0</v>
      </c>
      <c r="P10" s="32">
        <f>D10+'[2]Spring Conf. Detail'!P10</f>
        <v>0</v>
      </c>
      <c r="Q10" s="3" t="s">
        <v>10</v>
      </c>
    </row>
    <row r="11" spans="1:17" ht="15.75" customHeight="1">
      <c r="A11" s="12"/>
      <c r="B11" s="12"/>
      <c r="C11" s="27" t="s">
        <v>12</v>
      </c>
      <c r="D11" s="33">
        <v>0</v>
      </c>
      <c r="E11" s="12" t="s">
        <v>13</v>
      </c>
      <c r="F11" s="12"/>
      <c r="G11" s="12"/>
      <c r="H11" s="12"/>
      <c r="I11" s="12"/>
      <c r="J11" s="25" t="s">
        <v>11</v>
      </c>
      <c r="K11" s="34">
        <v>0</v>
      </c>
      <c r="L11" s="12"/>
      <c r="M11" s="35">
        <f>K11*D11</f>
        <v>0</v>
      </c>
      <c r="N11" s="24"/>
      <c r="O11" s="30">
        <f>M11+'[2]Spring Conf. Detail'!O11</f>
        <v>0</v>
      </c>
      <c r="P11" s="32">
        <f>D11+'[2]Spring Conf. Detail'!P11</f>
        <v>0</v>
      </c>
      <c r="Q11" s="3" t="s">
        <v>13</v>
      </c>
    </row>
    <row r="12" spans="1:17" ht="15.75" customHeight="1">
      <c r="A12" s="12"/>
      <c r="B12" s="12"/>
      <c r="C12" s="27" t="s">
        <v>14</v>
      </c>
      <c r="D12" s="33">
        <v>0</v>
      </c>
      <c r="E12" s="12" t="s">
        <v>15</v>
      </c>
      <c r="F12" s="12"/>
      <c r="G12" s="12"/>
      <c r="H12" s="12"/>
      <c r="I12" s="12"/>
      <c r="J12" s="25" t="s">
        <v>11</v>
      </c>
      <c r="K12" s="34">
        <v>0</v>
      </c>
      <c r="L12" s="12"/>
      <c r="M12" s="35">
        <f>K12*D12</f>
        <v>0</v>
      </c>
      <c r="N12" s="24"/>
      <c r="O12" s="30">
        <f>M12+'[2]Spring Conf. Detail'!O12</f>
        <v>0</v>
      </c>
      <c r="P12" s="32">
        <f>D12+'[2]Spring Conf. Detail'!P12</f>
        <v>0</v>
      </c>
      <c r="Q12" s="3" t="s">
        <v>15</v>
      </c>
    </row>
    <row r="13" spans="1:17" ht="15.75" customHeight="1">
      <c r="A13" s="12"/>
      <c r="B13" s="12"/>
      <c r="C13" s="27" t="s">
        <v>16</v>
      </c>
      <c r="D13" s="33">
        <v>0</v>
      </c>
      <c r="E13" s="12" t="s">
        <v>17</v>
      </c>
      <c r="F13" s="12"/>
      <c r="G13" s="12"/>
      <c r="H13" s="12"/>
      <c r="I13" s="12"/>
      <c r="J13" s="25" t="s">
        <v>11</v>
      </c>
      <c r="K13" s="34">
        <v>0</v>
      </c>
      <c r="L13" s="12"/>
      <c r="M13" s="35">
        <f>K13*D13</f>
        <v>0</v>
      </c>
      <c r="N13" s="24"/>
      <c r="O13" s="30">
        <f>M13+'[2]Spring Conf. Detail'!O13</f>
        <v>0</v>
      </c>
      <c r="P13" s="32">
        <f>D13+'[2]Spring Conf. Detail'!P13</f>
        <v>0</v>
      </c>
      <c r="Q13" s="3" t="s">
        <v>17</v>
      </c>
    </row>
    <row r="14" spans="1:17" ht="15.75" customHeight="1">
      <c r="A14" s="12"/>
      <c r="B14" s="12"/>
      <c r="C14" s="27" t="s">
        <v>18</v>
      </c>
      <c r="D14" s="33">
        <v>0</v>
      </c>
      <c r="E14" s="12" t="s">
        <v>19</v>
      </c>
      <c r="F14" s="36"/>
      <c r="G14" s="36"/>
      <c r="H14" s="36"/>
      <c r="I14" s="36"/>
      <c r="J14" s="25" t="s">
        <v>11</v>
      </c>
      <c r="K14" s="34">
        <v>0</v>
      </c>
      <c r="L14" s="12"/>
      <c r="M14" s="35">
        <f>K14*D14</f>
        <v>0</v>
      </c>
      <c r="N14" s="24"/>
      <c r="O14" s="30">
        <f>M14+'[2]Spring Conf. Detail'!O14</f>
        <v>0</v>
      </c>
      <c r="P14" s="32">
        <f>D14+'[2]Spring Conf. Detail'!P14</f>
        <v>0</v>
      </c>
      <c r="Q14" s="3" t="s">
        <v>19</v>
      </c>
    </row>
    <row r="15" spans="1:17" ht="15.75" customHeight="1" thickBot="1">
      <c r="A15" s="12"/>
      <c r="B15" s="12"/>
      <c r="C15" s="27" t="s">
        <v>20</v>
      </c>
      <c r="D15" s="37">
        <v>0</v>
      </c>
      <c r="E15" s="36" t="s">
        <v>21</v>
      </c>
      <c r="F15" s="62"/>
      <c r="G15" s="62"/>
      <c r="H15" s="62"/>
      <c r="I15" s="62"/>
      <c r="J15" s="25" t="s">
        <v>11</v>
      </c>
      <c r="K15" s="38">
        <v>0</v>
      </c>
      <c r="L15" s="12"/>
      <c r="M15" s="35">
        <f>K15*D15</f>
        <v>0</v>
      </c>
      <c r="N15" s="24"/>
      <c r="O15" s="30">
        <f>M15+'[2]Spring Conf. Detail'!O15</f>
        <v>0</v>
      </c>
      <c r="P15" s="32">
        <f>D15+'[2]Spring Conf. Detail'!P15</f>
        <v>0</v>
      </c>
      <c r="Q15" s="39" t="s">
        <v>21</v>
      </c>
    </row>
    <row r="16" spans="1:15" ht="15.75" customHeight="1" thickBot="1">
      <c r="A16" s="12"/>
      <c r="B16" s="12"/>
      <c r="C16" s="27" t="s">
        <v>22</v>
      </c>
      <c r="D16" s="40"/>
      <c r="E16" s="69" t="s">
        <v>23</v>
      </c>
      <c r="F16" s="70"/>
      <c r="G16" s="70"/>
      <c r="H16" s="70"/>
      <c r="I16" s="70"/>
      <c r="J16" s="25"/>
      <c r="K16" s="41"/>
      <c r="L16" s="12"/>
      <c r="M16" s="29"/>
      <c r="N16" s="24"/>
      <c r="O16" s="30">
        <f>M16+'[2]Spring Conf. Detail'!O16</f>
        <v>0</v>
      </c>
    </row>
    <row r="17" spans="1:15" s="11" customFormat="1" ht="15" customHeight="1" thickBot="1">
      <c r="A17" s="6"/>
      <c r="B17" s="6"/>
      <c r="C17" s="42"/>
      <c r="D17" s="43"/>
      <c r="E17" s="63" t="str">
        <f>IF('[2]Fall Conf. Detail'!E17:I17&gt;0,'[2]Fall Conf. Detail'!E17:I17,"N/A")</f>
        <v>Full Convention Package</v>
      </c>
      <c r="F17" s="64"/>
      <c r="G17" s="64"/>
      <c r="H17" s="64"/>
      <c r="I17" s="65"/>
      <c r="J17" s="44"/>
      <c r="K17" s="45"/>
      <c r="L17" s="6"/>
      <c r="M17" s="46">
        <v>122494</v>
      </c>
      <c r="N17" s="6"/>
      <c r="O17" s="30">
        <f>M17+'[2]Spring Conf. Detail'!O17</f>
        <v>122494</v>
      </c>
    </row>
    <row r="18" spans="1:15" s="11" customFormat="1" ht="15" customHeight="1" thickBot="1">
      <c r="A18" s="6"/>
      <c r="B18" s="6"/>
      <c r="C18" s="42"/>
      <c r="D18" s="43"/>
      <c r="E18" s="63" t="str">
        <f>IF('[2]Fall Conf. Detail'!E18:I18&gt;0,'[2]Fall Conf. Detail'!E18:I18,"N/A")</f>
        <v>Single Event Registration</v>
      </c>
      <c r="F18" s="64"/>
      <c r="G18" s="64"/>
      <c r="H18" s="64"/>
      <c r="I18" s="65"/>
      <c r="J18" s="44"/>
      <c r="K18" s="45"/>
      <c r="L18" s="6"/>
      <c r="M18" s="47">
        <f>7238+2281.6+86.4-98</f>
        <v>9508</v>
      </c>
      <c r="N18" s="6"/>
      <c r="O18" s="30">
        <f>M18+'[2]Spring Conf. Detail'!O18</f>
        <v>9508</v>
      </c>
    </row>
    <row r="19" spans="1:15" s="11" customFormat="1" ht="15" customHeight="1" thickBot="1">
      <c r="A19" s="6"/>
      <c r="B19" s="6"/>
      <c r="C19" s="42"/>
      <c r="D19" s="43"/>
      <c r="E19" s="63" t="str">
        <f>IF('[2]Fall Conf. Detail'!E19:I19&gt;0,'[2]Fall Conf. Detail'!E19:I19,"N/A")</f>
        <v>Sponsorship/Magazine advertisement/Misc</v>
      </c>
      <c r="F19" s="64"/>
      <c r="G19" s="64"/>
      <c r="H19" s="64"/>
      <c r="I19" s="65"/>
      <c r="J19" s="44"/>
      <c r="K19" s="45"/>
      <c r="L19" s="6"/>
      <c r="M19" s="48">
        <f>31700+4840.05</f>
        <v>36540.05</v>
      </c>
      <c r="N19" s="6"/>
      <c r="O19" s="30">
        <f>M19+'[2]Spring Conf. Detail'!O19</f>
        <v>36540.05</v>
      </c>
    </row>
    <row r="20" spans="1:15" ht="15.75" customHeight="1">
      <c r="A20" s="12"/>
      <c r="B20" s="12"/>
      <c r="C20" s="27"/>
      <c r="D20" s="36"/>
      <c r="E20" s="36"/>
      <c r="F20" s="62"/>
      <c r="G20" s="62"/>
      <c r="H20" s="62"/>
      <c r="I20" s="62"/>
      <c r="J20" s="36"/>
      <c r="K20" s="36"/>
      <c r="L20" s="12"/>
      <c r="M20" s="49"/>
      <c r="N20" s="50"/>
      <c r="O20" s="35"/>
    </row>
    <row r="21" spans="1:15" ht="15.75" customHeight="1">
      <c r="A21" s="12"/>
      <c r="B21" s="12" t="s">
        <v>24</v>
      </c>
      <c r="C21" s="27"/>
      <c r="D21" s="12" t="s">
        <v>8</v>
      </c>
      <c r="E21" s="12"/>
      <c r="F21" s="12"/>
      <c r="G21" s="12"/>
      <c r="H21" s="12"/>
      <c r="I21" s="12"/>
      <c r="J21" s="36"/>
      <c r="K21" s="36"/>
      <c r="L21" s="12"/>
      <c r="M21" s="51">
        <f>SUM(M10:M20)</f>
        <v>168542.05</v>
      </c>
      <c r="N21" s="24"/>
      <c r="O21" s="51">
        <f>SUM(O10:O20)</f>
        <v>168542.05</v>
      </c>
    </row>
    <row r="22" spans="1:15" ht="15.75" customHeight="1">
      <c r="A22" s="12"/>
      <c r="B22" s="12"/>
      <c r="C22" s="27"/>
      <c r="D22" s="12"/>
      <c r="E22" s="12"/>
      <c r="F22" s="12"/>
      <c r="G22" s="12"/>
      <c r="H22" s="12"/>
      <c r="I22" s="12"/>
      <c r="J22" s="36"/>
      <c r="K22" s="36"/>
      <c r="L22" s="12"/>
      <c r="M22" s="24"/>
      <c r="N22" s="24"/>
      <c r="O22" s="24"/>
    </row>
    <row r="23" spans="1:15" ht="15.75" customHeight="1" thickBot="1">
      <c r="A23" s="12"/>
      <c r="B23" s="12" t="s">
        <v>25</v>
      </c>
      <c r="C23" s="12" t="s">
        <v>26</v>
      </c>
      <c r="D23" s="12"/>
      <c r="E23" s="12"/>
      <c r="F23" s="12"/>
      <c r="G23" s="12"/>
      <c r="H23" s="12"/>
      <c r="I23" s="12"/>
      <c r="J23" s="12"/>
      <c r="K23" s="12"/>
      <c r="L23" s="12"/>
      <c r="M23" s="24"/>
      <c r="N23" s="24"/>
      <c r="O23" s="24"/>
    </row>
    <row r="24" spans="1:15" ht="15.75" customHeight="1">
      <c r="A24" s="12"/>
      <c r="B24" s="12"/>
      <c r="C24" s="27" t="s">
        <v>9</v>
      </c>
      <c r="D24" s="12" t="s">
        <v>27</v>
      </c>
      <c r="E24" s="12"/>
      <c r="F24" s="12"/>
      <c r="G24" s="12"/>
      <c r="H24" s="12"/>
      <c r="I24" s="12"/>
      <c r="J24" s="12"/>
      <c r="K24" s="12"/>
      <c r="L24" s="12"/>
      <c r="M24" s="29">
        <v>0</v>
      </c>
      <c r="N24" s="50"/>
      <c r="O24" s="30">
        <f>M24+'[2]Spring Conf. Detail'!O24</f>
        <v>0</v>
      </c>
    </row>
    <row r="25" spans="1:15" ht="15.75" customHeight="1">
      <c r="A25" s="12"/>
      <c r="B25" s="12"/>
      <c r="C25" s="27" t="s">
        <v>12</v>
      </c>
      <c r="D25" s="12" t="s">
        <v>28</v>
      </c>
      <c r="E25" s="12"/>
      <c r="F25" s="12"/>
      <c r="G25" s="12"/>
      <c r="H25" s="12"/>
      <c r="I25" s="12"/>
      <c r="J25" s="12"/>
      <c r="K25" s="12"/>
      <c r="L25" s="12"/>
      <c r="M25" s="34">
        <f>193.27+11835.99-77.31+155.22-105.07+2</f>
        <v>12004.1</v>
      </c>
      <c r="N25" s="50"/>
      <c r="O25" s="30">
        <f>M25+'[2]Spring Conf. Detail'!O25</f>
        <v>12004.1</v>
      </c>
    </row>
    <row r="26" spans="1:15" ht="15.75" customHeight="1">
      <c r="A26" s="12"/>
      <c r="B26" s="12"/>
      <c r="C26" s="27" t="s">
        <v>14</v>
      </c>
      <c r="D26" s="12" t="s">
        <v>29</v>
      </c>
      <c r="E26" s="12"/>
      <c r="F26" s="12"/>
      <c r="G26" s="12"/>
      <c r="H26" s="12"/>
      <c r="I26" s="12"/>
      <c r="J26" s="12"/>
      <c r="K26" s="12"/>
      <c r="L26" s="12"/>
      <c r="M26" s="34">
        <f>86.4+8697.05</f>
        <v>8783.449999999999</v>
      </c>
      <c r="N26" s="50"/>
      <c r="O26" s="30">
        <f>M26+'[2]Spring Conf. Detail'!O26</f>
        <v>8783.449999999999</v>
      </c>
    </row>
    <row r="27" spans="1:15" ht="15.75" customHeight="1">
      <c r="A27" s="12"/>
      <c r="B27" s="12"/>
      <c r="C27" s="27" t="s">
        <v>16</v>
      </c>
      <c r="D27" s="12" t="s">
        <v>30</v>
      </c>
      <c r="E27" s="12"/>
      <c r="F27" s="12"/>
      <c r="G27" s="12"/>
      <c r="H27" s="12"/>
      <c r="I27" s="12"/>
      <c r="J27" s="12"/>
      <c r="K27" s="12"/>
      <c r="L27" s="12"/>
      <c r="M27" s="34">
        <f>16734.8-1544</f>
        <v>15190.8</v>
      </c>
      <c r="N27" s="50"/>
      <c r="O27" s="30">
        <f>M27+'[2]Spring Conf. Detail'!O27</f>
        <v>15190.8</v>
      </c>
    </row>
    <row r="28" spans="1:15" ht="15.75" customHeight="1">
      <c r="A28" s="12"/>
      <c r="B28" s="12"/>
      <c r="C28" s="27" t="s">
        <v>18</v>
      </c>
      <c r="D28" s="12" t="s">
        <v>31</v>
      </c>
      <c r="E28" s="12"/>
      <c r="F28" s="12"/>
      <c r="G28" s="12"/>
      <c r="H28" s="12"/>
      <c r="I28" s="12"/>
      <c r="J28" s="12"/>
      <c r="K28" s="12"/>
      <c r="L28" s="12"/>
      <c r="M28" s="34">
        <f>68745.54-5448.6</f>
        <v>63296.939999999995</v>
      </c>
      <c r="N28" s="50"/>
      <c r="O28" s="30">
        <f>M28+'[2]Spring Conf. Detail'!O28</f>
        <v>63296.939999999995</v>
      </c>
    </row>
    <row r="29" spans="1:15" ht="15.75" customHeight="1">
      <c r="A29" s="12"/>
      <c r="B29" s="12"/>
      <c r="C29" s="27" t="s">
        <v>20</v>
      </c>
      <c r="D29" s="12" t="s">
        <v>32</v>
      </c>
      <c r="E29" s="12"/>
      <c r="F29" s="12"/>
      <c r="G29" s="12"/>
      <c r="H29" s="12"/>
      <c r="I29" s="12"/>
      <c r="J29" s="12"/>
      <c r="K29" s="12"/>
      <c r="L29" s="12"/>
      <c r="M29" s="34">
        <v>617.74</v>
      </c>
      <c r="N29" s="50"/>
      <c r="O29" s="30">
        <f>M29+'[2]Spring Conf. Detail'!O29</f>
        <v>617.74</v>
      </c>
    </row>
    <row r="30" spans="1:15" ht="15.75" customHeight="1">
      <c r="A30" s="12"/>
      <c r="B30" s="12"/>
      <c r="C30" s="27" t="s">
        <v>22</v>
      </c>
      <c r="D30" s="12" t="s">
        <v>33</v>
      </c>
      <c r="E30" s="12"/>
      <c r="F30" s="36"/>
      <c r="G30" s="36"/>
      <c r="H30" s="36"/>
      <c r="I30" s="36"/>
      <c r="J30" s="12"/>
      <c r="K30" s="12"/>
      <c r="L30" s="12"/>
      <c r="M30" s="34">
        <v>0</v>
      </c>
      <c r="N30" s="50"/>
      <c r="O30" s="30">
        <f>M30+'[2]Spring Conf. Detail'!O30</f>
        <v>0</v>
      </c>
    </row>
    <row r="31" spans="1:15" ht="15.75" customHeight="1">
      <c r="A31" s="12"/>
      <c r="B31" s="12"/>
      <c r="C31" s="27" t="s">
        <v>34</v>
      </c>
      <c r="D31" s="12" t="s">
        <v>35</v>
      </c>
      <c r="E31" s="12"/>
      <c r="F31" s="36"/>
      <c r="G31" s="36"/>
      <c r="H31" s="36"/>
      <c r="I31" s="36"/>
      <c r="J31" s="12"/>
      <c r="K31" s="12"/>
      <c r="L31" s="12"/>
      <c r="M31" s="34">
        <v>62209.01</v>
      </c>
      <c r="N31" s="50"/>
      <c r="O31" s="30">
        <f>M31+'[2]Spring Conf. Detail'!O31</f>
        <v>62209.01</v>
      </c>
    </row>
    <row r="32" spans="1:15" ht="15.75" customHeight="1" thickBot="1">
      <c r="A32" s="12"/>
      <c r="B32" s="12"/>
      <c r="C32" s="27" t="s">
        <v>36</v>
      </c>
      <c r="D32" s="36" t="s">
        <v>37</v>
      </c>
      <c r="E32" s="36"/>
      <c r="F32" s="62"/>
      <c r="G32" s="62"/>
      <c r="H32" s="62"/>
      <c r="I32" s="62"/>
      <c r="J32" s="36"/>
      <c r="K32" s="36"/>
      <c r="L32" s="12"/>
      <c r="M32" s="34">
        <v>0</v>
      </c>
      <c r="N32" s="50"/>
      <c r="O32" s="30">
        <f>M32+'[2]Spring Conf. Detail'!O32</f>
        <v>0</v>
      </c>
    </row>
    <row r="33" spans="1:15" s="11" customFormat="1" ht="15" customHeight="1" thickBot="1">
      <c r="A33" s="6"/>
      <c r="B33" s="6"/>
      <c r="C33" s="42"/>
      <c r="D33" s="66" t="str">
        <f>IF('[2]Fall Conf. Detail'!D33:I33&gt;0,'[2]Fall Conf. Detail'!D33:I33,"N/A")</f>
        <v>Marketing/Event promotion</v>
      </c>
      <c r="E33" s="67"/>
      <c r="F33" s="67"/>
      <c r="G33" s="67"/>
      <c r="H33" s="67"/>
      <c r="I33" s="68"/>
      <c r="J33" s="44"/>
      <c r="K33" s="45"/>
      <c r="L33" s="6"/>
      <c r="M33" s="46">
        <f>2414.12-196</f>
        <v>2218.12</v>
      </c>
      <c r="N33" s="6"/>
      <c r="O33" s="30">
        <f>M33+'[2]Spring Conf. Detail'!O33</f>
        <v>2218.12</v>
      </c>
    </row>
    <row r="34" spans="1:15" s="11" customFormat="1" ht="15" customHeight="1" thickBot="1">
      <c r="A34" s="6"/>
      <c r="B34" s="6"/>
      <c r="C34" s="42"/>
      <c r="D34" s="66" t="str">
        <f>IF('[2]Fall Conf. Detail'!D34:I34&gt;0,'[2]Fall Conf. Detail'!D34:I34,"N/A")</f>
        <v>N/A</v>
      </c>
      <c r="E34" s="67"/>
      <c r="F34" s="67"/>
      <c r="G34" s="67"/>
      <c r="H34" s="67"/>
      <c r="I34" s="68"/>
      <c r="J34" s="44"/>
      <c r="K34" s="45"/>
      <c r="L34" s="6"/>
      <c r="M34" s="47">
        <v>0</v>
      </c>
      <c r="N34" s="6"/>
      <c r="O34" s="30">
        <f>M34+'[2]Spring Conf. Detail'!O34</f>
        <v>0</v>
      </c>
    </row>
    <row r="35" spans="1:15" s="11" customFormat="1" ht="15" customHeight="1" thickBot="1">
      <c r="A35" s="6"/>
      <c r="B35" s="6"/>
      <c r="C35" s="42"/>
      <c r="D35" s="66" t="str">
        <f>IF('[2]Fall Conf. Detail'!D35:I35&gt;0,'[2]Fall Conf. Detail'!D35:I35,"N/A")</f>
        <v>N/A</v>
      </c>
      <c r="E35" s="67"/>
      <c r="F35" s="67"/>
      <c r="G35" s="67"/>
      <c r="H35" s="67"/>
      <c r="I35" s="68"/>
      <c r="J35" s="44"/>
      <c r="K35" s="45"/>
      <c r="L35" s="6"/>
      <c r="M35" s="48">
        <v>0</v>
      </c>
      <c r="N35" s="6"/>
      <c r="O35" s="30">
        <f>M35+'[2]Spring Conf. Detail'!O35</f>
        <v>0</v>
      </c>
    </row>
    <row r="36" spans="1:15" ht="15.75" customHeight="1">
      <c r="A36" s="12"/>
      <c r="B36" s="12"/>
      <c r="C36" s="27"/>
      <c r="D36" s="12"/>
      <c r="E36" s="12"/>
      <c r="F36" s="12"/>
      <c r="G36" s="12"/>
      <c r="H36" s="12"/>
      <c r="I36" s="12"/>
      <c r="J36" s="36"/>
      <c r="K36" s="36"/>
      <c r="L36" s="12"/>
      <c r="M36" s="52"/>
      <c r="N36" s="50"/>
      <c r="O36" s="52"/>
    </row>
    <row r="37" spans="1:15" ht="15.75" customHeight="1">
      <c r="A37" s="12"/>
      <c r="B37" s="12" t="s">
        <v>24</v>
      </c>
      <c r="C37" s="27"/>
      <c r="D37" s="12" t="s">
        <v>38</v>
      </c>
      <c r="E37" s="12"/>
      <c r="F37" s="12"/>
      <c r="G37" s="12"/>
      <c r="H37" s="12"/>
      <c r="I37" s="12"/>
      <c r="J37" s="36"/>
      <c r="K37" s="36"/>
      <c r="L37" s="12"/>
      <c r="M37" s="35">
        <f>SUM(M24:M36)</f>
        <v>164320.16</v>
      </c>
      <c r="N37" s="24"/>
      <c r="O37" s="35">
        <f>SUM(O24:O36)</f>
        <v>164320.16</v>
      </c>
    </row>
    <row r="38" spans="1:15" ht="15.75" customHeight="1">
      <c r="A38" s="12"/>
      <c r="B38" s="12"/>
      <c r="C38" s="27"/>
      <c r="D38" s="12"/>
      <c r="E38" s="12"/>
      <c r="F38" s="12"/>
      <c r="G38" s="12"/>
      <c r="H38" s="12"/>
      <c r="I38" s="12"/>
      <c r="J38" s="36"/>
      <c r="K38" s="36"/>
      <c r="L38" s="12"/>
      <c r="M38" s="52"/>
      <c r="N38" s="50"/>
      <c r="O38" s="52"/>
    </row>
    <row r="39" spans="1:15" ht="15.75" customHeight="1" thickBot="1">
      <c r="A39" s="12"/>
      <c r="B39" s="23" t="s">
        <v>39</v>
      </c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53">
        <f>M21-M37</f>
        <v>4221.889999999985</v>
      </c>
      <c r="N39" s="50"/>
      <c r="O39" s="53">
        <f>O21-O37</f>
        <v>4221.889999999985</v>
      </c>
    </row>
    <row r="40" spans="1:15" ht="15.75" customHeight="1" thickTop="1">
      <c r="A40" s="12"/>
      <c r="B40" s="12"/>
      <c r="C40" s="25"/>
      <c r="D40" s="12" t="s">
        <v>40</v>
      </c>
      <c r="E40" s="12"/>
      <c r="F40" s="12"/>
      <c r="G40" s="12"/>
      <c r="H40" s="12"/>
      <c r="I40" s="12"/>
      <c r="J40" s="12"/>
      <c r="K40" s="12"/>
      <c r="L40" s="12"/>
      <c r="M40" s="24"/>
      <c r="N40" s="24"/>
      <c r="O40" s="24"/>
    </row>
    <row r="43" ht="15.75" customHeight="1">
      <c r="A43" s="59" t="s">
        <v>53</v>
      </c>
    </row>
    <row r="44" ht="15.75" customHeight="1">
      <c r="A44" s="59" t="s">
        <v>52</v>
      </c>
    </row>
    <row r="45" spans="2:13" ht="15.75" customHeight="1">
      <c r="B45" s="3" t="s">
        <v>44</v>
      </c>
      <c r="F45" s="3" t="s">
        <v>45</v>
      </c>
      <c r="J45" s="39"/>
      <c r="K45" s="39"/>
      <c r="L45" s="39"/>
      <c r="M45" s="57">
        <v>122494</v>
      </c>
    </row>
    <row r="46" spans="10:13" ht="15.75" customHeight="1">
      <c r="J46" s="39"/>
      <c r="K46" s="39"/>
      <c r="L46" s="39"/>
      <c r="M46" s="57"/>
    </row>
    <row r="47" spans="2:13" ht="15.75" customHeight="1">
      <c r="B47" s="3" t="s">
        <v>46</v>
      </c>
      <c r="F47" s="3" t="s">
        <v>47</v>
      </c>
      <c r="J47" s="39"/>
      <c r="K47" s="39"/>
      <c r="L47" s="39"/>
      <c r="M47" s="57">
        <v>7238</v>
      </c>
    </row>
    <row r="48" spans="6:13" ht="15.75" customHeight="1">
      <c r="F48" s="3" t="s">
        <v>48</v>
      </c>
      <c r="J48" s="39"/>
      <c r="K48" s="39"/>
      <c r="L48" s="39"/>
      <c r="M48" s="57">
        <v>2368</v>
      </c>
    </row>
    <row r="49" spans="6:13" ht="15.75" customHeight="1">
      <c r="F49" s="3" t="s">
        <v>55</v>
      </c>
      <c r="J49" s="39"/>
      <c r="K49" s="39"/>
      <c r="L49" s="39"/>
      <c r="M49" s="57">
        <v>-98</v>
      </c>
    </row>
    <row r="50" spans="10:13" ht="15.75" customHeight="1">
      <c r="J50" s="39"/>
      <c r="K50" s="39"/>
      <c r="L50" s="39"/>
      <c r="M50" s="58">
        <f>SUM(M47:M49)</f>
        <v>9508</v>
      </c>
    </row>
    <row r="51" spans="10:13" ht="15.75" customHeight="1">
      <c r="J51" s="39"/>
      <c r="K51" s="39"/>
      <c r="L51" s="39"/>
      <c r="M51" s="57"/>
    </row>
    <row r="52" spans="2:13" ht="15.75" customHeight="1">
      <c r="B52" s="3" t="s">
        <v>49</v>
      </c>
      <c r="F52" s="3" t="s">
        <v>50</v>
      </c>
      <c r="M52" s="57">
        <v>31700</v>
      </c>
    </row>
    <row r="53" spans="6:13" ht="15.75" customHeight="1">
      <c r="F53" s="3" t="s">
        <v>51</v>
      </c>
      <c r="M53" s="57">
        <v>4840.05</v>
      </c>
    </row>
    <row r="54" ht="15.75" customHeight="1">
      <c r="M54" s="58">
        <f>SUM(M52:M53)</f>
        <v>36540.05</v>
      </c>
    </row>
    <row r="55" ht="15.75" customHeight="1">
      <c r="M55" s="57"/>
    </row>
    <row r="56" spans="2:13" ht="15.75" customHeight="1">
      <c r="B56" s="3" t="s">
        <v>54</v>
      </c>
      <c r="F56" s="3" t="s">
        <v>57</v>
      </c>
      <c r="M56" s="57">
        <v>12186.48</v>
      </c>
    </row>
    <row r="57" spans="6:13" ht="15.75" customHeight="1">
      <c r="F57" s="3" t="s">
        <v>59</v>
      </c>
      <c r="M57" s="57">
        <f>-77.31-105.07</f>
        <v>-182.38</v>
      </c>
    </row>
    <row r="58" ht="15.75" customHeight="1">
      <c r="M58" s="58">
        <f>SUM(M56:M57)</f>
        <v>12004.1</v>
      </c>
    </row>
    <row r="59" ht="15.75" customHeight="1">
      <c r="M59" s="57"/>
    </row>
    <row r="60" spans="2:13" ht="15.75" customHeight="1">
      <c r="B60" s="3" t="s">
        <v>29</v>
      </c>
      <c r="F60" s="3" t="s">
        <v>56</v>
      </c>
      <c r="M60" s="57">
        <v>8697.05</v>
      </c>
    </row>
    <row r="61" spans="6:13" ht="15.75" customHeight="1">
      <c r="F61" s="3" t="s">
        <v>58</v>
      </c>
      <c r="M61" s="57">
        <v>86.4</v>
      </c>
    </row>
    <row r="62" ht="15.75" customHeight="1">
      <c r="M62" s="58">
        <f>SUM(M60:M61)</f>
        <v>8783.449999999999</v>
      </c>
    </row>
    <row r="63" ht="15.75" customHeight="1">
      <c r="M63" s="57"/>
    </row>
    <row r="64" spans="2:13" ht="15.75" customHeight="1">
      <c r="B64" s="3" t="s">
        <v>30</v>
      </c>
      <c r="F64" s="3" t="s">
        <v>56</v>
      </c>
      <c r="M64" s="57">
        <v>16734.8</v>
      </c>
    </row>
    <row r="65" spans="6:13" ht="15.75" customHeight="1">
      <c r="F65" s="3" t="s">
        <v>60</v>
      </c>
      <c r="M65" s="57">
        <v>-1544</v>
      </c>
    </row>
    <row r="66" ht="15.75" customHeight="1">
      <c r="M66" s="58">
        <f>SUM(M64:M65)</f>
        <v>15190.8</v>
      </c>
    </row>
    <row r="67" ht="15.75" customHeight="1">
      <c r="M67" s="57"/>
    </row>
    <row r="68" spans="2:13" ht="15.75" customHeight="1">
      <c r="B68" s="3" t="s">
        <v>61</v>
      </c>
      <c r="F68" s="3" t="s">
        <v>56</v>
      </c>
      <c r="M68" s="57">
        <v>68745.54</v>
      </c>
    </row>
    <row r="69" spans="6:13" ht="15.75" customHeight="1">
      <c r="F69" s="3" t="s">
        <v>62</v>
      </c>
      <c r="M69" s="57">
        <v>-5448.6</v>
      </c>
    </row>
    <row r="70" ht="15.75" customHeight="1">
      <c r="M70" s="58">
        <f>SUM(M68:M69)</f>
        <v>63296.939999999995</v>
      </c>
    </row>
    <row r="71" ht="15.75" customHeight="1">
      <c r="M71" s="57"/>
    </row>
    <row r="72" spans="2:13" ht="15.75" customHeight="1">
      <c r="B72" s="3" t="s">
        <v>63</v>
      </c>
      <c r="F72" s="3" t="s">
        <v>56</v>
      </c>
      <c r="M72" s="57">
        <v>617.74</v>
      </c>
    </row>
    <row r="73" ht="15.75" customHeight="1">
      <c r="M73" s="57"/>
    </row>
    <row r="74" spans="2:13" ht="15.75" customHeight="1">
      <c r="B74" s="3" t="s">
        <v>64</v>
      </c>
      <c r="F74" s="3" t="s">
        <v>56</v>
      </c>
      <c r="M74" s="57">
        <v>62209.01</v>
      </c>
    </row>
    <row r="75" ht="15.75" customHeight="1">
      <c r="M75" s="57"/>
    </row>
    <row r="76" spans="2:13" ht="15.75" customHeight="1">
      <c r="B76" s="3" t="s">
        <v>65</v>
      </c>
      <c r="F76" s="3" t="s">
        <v>56</v>
      </c>
      <c r="M76" s="57">
        <v>2414.12</v>
      </c>
    </row>
    <row r="77" spans="6:13" ht="15.75" customHeight="1">
      <c r="F77" s="3" t="s">
        <v>66</v>
      </c>
      <c r="M77" s="57">
        <v>-196</v>
      </c>
    </row>
    <row r="78" ht="15.75" customHeight="1">
      <c r="M78" s="58">
        <f>SUM(M76:M77)</f>
        <v>2218.12</v>
      </c>
    </row>
  </sheetData>
  <sheetProtection password="C251" sheet="1" objects="1" scenarios="1" insertRows="0"/>
  <mergeCells count="12">
    <mergeCell ref="C1:N1"/>
    <mergeCell ref="C2:N2"/>
    <mergeCell ref="F15:I15"/>
    <mergeCell ref="E17:I17"/>
    <mergeCell ref="D34:I34"/>
    <mergeCell ref="D35:I35"/>
    <mergeCell ref="D33:I33"/>
    <mergeCell ref="E16:I16"/>
    <mergeCell ref="F20:I20"/>
    <mergeCell ref="F32:I32"/>
    <mergeCell ref="E18:I18"/>
    <mergeCell ref="E19:I19"/>
  </mergeCells>
  <printOptions horizontalCentered="1"/>
  <pageMargins left="0.75" right="0.75" top="0.75" bottom="0.75" header="0.75" footer="0.75"/>
  <pageSetup blackAndWhite="1"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Goh</dc:creator>
  <cp:keywords/>
  <dc:description/>
  <cp:lastModifiedBy>Monica Goh</cp:lastModifiedBy>
  <cp:lastPrinted>2008-08-02T15:09:35Z</cp:lastPrinted>
  <dcterms:created xsi:type="dcterms:W3CDTF">2008-07-22T01:36:36Z</dcterms:created>
  <dcterms:modified xsi:type="dcterms:W3CDTF">2008-10-03T16:39:29Z</dcterms:modified>
  <cp:category/>
  <cp:version/>
  <cp:contentType/>
  <cp:contentStatus/>
</cp:coreProperties>
</file>